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205690D4-AA88-CD49-A33B-C62463592575}" xr6:coauthVersionLast="47" xr6:coauthVersionMax="47" xr10:uidLastSave="{00000000-0000-0000-0000-000000000000}"/>
  <bookViews>
    <workbookView xWindow="0" yWindow="500" windowWidth="19420" windowHeight="11620" xr2:uid="{00000000-000D-0000-FFFF-FFFF00000000}"/>
  </bookViews>
  <sheets>
    <sheet name="AGBU-PLAW" sheetId="3" r:id="rId1"/>
    <sheet name="GRAD CHECK" sheetId="4" r:id="rId2"/>
    <sheet name="ADVISOR'S NOTES" sheetId="1" r:id="rId3"/>
  </sheets>
  <definedNames>
    <definedName name="_xlnm.Print_Area" localSheetId="0">'AGBU-PLAW'!$A$1:$AI$44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9" i="3" l="1"/>
  <c r="U9" i="3"/>
  <c r="T9" i="3"/>
  <c r="B7" i="4"/>
  <c r="AE26" i="3" l="1"/>
  <c r="AF26" i="3"/>
  <c r="AF23" i="3" l="1"/>
  <c r="AE23" i="3"/>
  <c r="AD23" i="3"/>
  <c r="AF24" i="3"/>
  <c r="AE24" i="3"/>
  <c r="AD24" i="3"/>
  <c r="AF31" i="3" l="1"/>
  <c r="AE31" i="3"/>
  <c r="AD31" i="3"/>
  <c r="AF32" i="3"/>
  <c r="AE32" i="3"/>
  <c r="AD32" i="3"/>
  <c r="AF33" i="3"/>
  <c r="AE33" i="3"/>
  <c r="AD33" i="3"/>
  <c r="AF34" i="3"/>
  <c r="AE34" i="3"/>
  <c r="AD34" i="3"/>
  <c r="AF35" i="3"/>
  <c r="AE35" i="3"/>
  <c r="AD35" i="3"/>
  <c r="AF36" i="3"/>
  <c r="AE36" i="3"/>
  <c r="AD36" i="3"/>
  <c r="AF37" i="3"/>
  <c r="AE37" i="3"/>
  <c r="AD37" i="3"/>
  <c r="AF10" i="3"/>
  <c r="AE10" i="3"/>
  <c r="AD10" i="3"/>
  <c r="G18" i="3" l="1"/>
  <c r="F18" i="3"/>
  <c r="E18" i="3"/>
  <c r="V10" i="3" l="1"/>
  <c r="U10" i="3"/>
  <c r="T10" i="3"/>
  <c r="V11" i="3"/>
  <c r="U11" i="3"/>
  <c r="T11" i="3"/>
  <c r="B16" i="4" l="1"/>
  <c r="E13" i="4"/>
  <c r="E10" i="4"/>
  <c r="B10" i="4"/>
  <c r="AF41" i="3"/>
  <c r="AE41" i="3"/>
  <c r="AD41" i="3"/>
  <c r="AF40" i="3"/>
  <c r="AE40" i="3"/>
  <c r="AD40" i="3"/>
  <c r="AF39" i="3"/>
  <c r="AE39" i="3"/>
  <c r="AD39" i="3"/>
  <c r="AF38" i="3"/>
  <c r="AE38" i="3"/>
  <c r="AD38" i="3"/>
  <c r="AE42" i="3"/>
  <c r="AF42"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25" i="3"/>
  <c r="AE25" i="3"/>
  <c r="AD25" i="3"/>
  <c r="G21" i="3"/>
  <c r="F21" i="3"/>
  <c r="E21" i="3"/>
  <c r="G20" i="3"/>
  <c r="F20" i="3"/>
  <c r="E20" i="3"/>
  <c r="G19" i="3"/>
  <c r="F19" i="3"/>
  <c r="E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G12" i="3"/>
  <c r="F12" i="3"/>
  <c r="E12" i="3"/>
  <c r="AF13" i="3"/>
  <c r="AE13" i="3"/>
  <c r="AD13" i="3"/>
  <c r="G11" i="3"/>
  <c r="F11" i="3"/>
  <c r="E11" i="3"/>
  <c r="AF12" i="3"/>
  <c r="AE12" i="3"/>
  <c r="AD12" i="3"/>
  <c r="AF11" i="3"/>
  <c r="AE11" i="3"/>
  <c r="AD11" i="3"/>
  <c r="G10" i="3"/>
  <c r="F10" i="3"/>
  <c r="E10" i="3"/>
  <c r="AF9" i="3"/>
  <c r="AE9" i="3"/>
  <c r="AD9" i="3"/>
  <c r="G9" i="3"/>
  <c r="F9" i="3"/>
  <c r="E9" i="3"/>
  <c r="AF8" i="3"/>
  <c r="AE8" i="3"/>
  <c r="AD8" i="3"/>
  <c r="V8" i="3"/>
  <c r="Q17" i="3" s="1"/>
  <c r="F20" i="4" s="1"/>
  <c r="U8" i="3"/>
  <c r="T8" i="3"/>
  <c r="G8" i="3"/>
  <c r="F8" i="3"/>
  <c r="E8" i="3"/>
  <c r="V7" i="3"/>
  <c r="U7" i="3"/>
  <c r="T7" i="3"/>
  <c r="G7" i="3"/>
  <c r="F7" i="3"/>
  <c r="E7" i="3"/>
  <c r="Q16" i="3" l="1"/>
  <c r="E16" i="4" s="1"/>
  <c r="Q19" i="3"/>
  <c r="F21" i="4" s="1"/>
  <c r="Q15" i="3"/>
  <c r="C20" i="4" s="1"/>
  <c r="Q18" i="3"/>
  <c r="Q20" i="3" l="1"/>
  <c r="E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Hood, Patty</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0" shapeId="0" xr:uid="{00000000-0006-0000-0000-000003000000}">
      <text>
        <r>
          <rPr>
            <sz val="9"/>
            <color indexed="81"/>
            <rFont val="Tahoma"/>
            <family val="2"/>
          </rPr>
          <t>or BCOM 3113 or 3443
or ENGL 3323 - if ENGL 3323 is used in GENED, hours in this block are reduced by 3</t>
        </r>
      </text>
    </comment>
    <comment ref="AC8" authorId="1" shapeId="0" xr:uid="{00000000-0006-0000-0000-000004000000}">
      <text>
        <r>
          <rPr>
            <sz val="9"/>
            <color indexed="81"/>
            <rFont val="Tahoma"/>
            <family val="2"/>
          </rPr>
          <t>or ACCT 2103 &amp; 2203</t>
        </r>
      </text>
    </comment>
    <comment ref="C9" authorId="0" shapeId="0" xr:uid="{00000000-0006-0000-0000-000005000000}">
      <text>
        <r>
          <rPr>
            <sz val="9"/>
            <color indexed="81"/>
            <rFont val="Tahoma"/>
            <family val="2"/>
          </rPr>
          <t>or 1483 or 1493</t>
        </r>
      </text>
    </comment>
    <comment ref="S9" authorId="2" shapeId="0" xr:uid="{00000000-0006-0000-0000-00000A000000}">
      <text>
        <r>
          <rPr>
            <sz val="9"/>
            <color indexed="81"/>
            <rFont val="Tahoma"/>
            <family val="2"/>
          </rPr>
          <t>or SPCH 3733
or AGCM 3203</t>
        </r>
      </text>
    </comment>
    <comment ref="S10" authorId="3" shapeId="0" xr:uid="{75442D36-58CE-4835-A141-479C0EA1ED3E}">
      <text>
        <r>
          <rPr>
            <sz val="9"/>
            <color indexed="81"/>
            <rFont val="Tahoma"/>
            <family val="2"/>
          </rPr>
          <t xml:space="preserve">1. PLNT 1213, HORT 1013, NREM 1113
2. SOIL 1113 or 2124
3. ANSI 1023 &amp; 1021 or 1124, FDSC 1133, 
    ENTO 2993 or 3003
4. NREM 1014, 2013, or 3013, 
    ENVR 1113, BIOC 2344 or 3713, LA 1013
</t>
        </r>
      </text>
    </comment>
    <comment ref="C11" authorId="2" shapeId="0" xr:uid="{00000000-0006-0000-0000-000009000000}">
      <text>
        <r>
          <rPr>
            <sz val="9"/>
            <color indexed="81"/>
            <rFont val="Tahoma"/>
            <family val="2"/>
          </rPr>
          <t>or 2123 or 2144</t>
        </r>
      </text>
    </comment>
    <comment ref="S11" authorId="3" shapeId="0" xr:uid="{00000000-0006-0000-0000-000008000000}">
      <text>
        <r>
          <rPr>
            <sz val="9"/>
            <color indexed="81"/>
            <rFont val="Tahoma"/>
            <family val="2"/>
          </rPr>
          <t xml:space="preserve">1. PLNT 1213, HORT 1013, NREM 1113
2. SOIL 1113 or 2124
3. ANSI 1023 &amp; 1021 or 1124, FDSC 1133, 
    ENTO 2993 or 3003
4. NREM 1014, 2013, or 3013, 
    ENVR 1113, BIOC 2344 or 3713, LA 1013
</t>
        </r>
      </text>
    </comment>
    <comment ref="C12" authorId="0" shapeId="0" xr:uid="{00000000-0006-0000-0000-00000B000000}">
      <text>
        <r>
          <rPr>
            <sz val="9"/>
            <color indexed="81"/>
            <rFont val="Tahoma"/>
            <family val="2"/>
          </rPr>
          <t>or equivalent STAT course designated A</t>
        </r>
      </text>
    </comment>
    <comment ref="C16" authorId="3" shapeId="0" xr:uid="{00000000-0006-0000-0000-00000C000000}">
      <text>
        <r>
          <rPr>
            <sz val="9"/>
            <color indexed="81"/>
            <rFont val="Tahoma"/>
            <family val="2"/>
          </rPr>
          <t>or 1215 or 1014</t>
        </r>
      </text>
    </comment>
    <comment ref="C18" authorId="2" shapeId="0" xr:uid="{00000000-0006-0000-0000-00000D000000}">
      <text>
        <r>
          <rPr>
            <sz val="9"/>
            <color indexed="81"/>
            <rFont val="Tahoma"/>
            <family val="2"/>
          </rPr>
          <t>course designated
A, H, N, or S</t>
        </r>
      </text>
    </comment>
    <comment ref="AC18" authorId="3" shapeId="0" xr:uid="{00000000-0006-0000-0000-00000E000000}">
      <text>
        <r>
          <rPr>
            <sz val="9"/>
            <color indexed="81"/>
            <rFont val="Tahoma"/>
            <family val="2"/>
          </rPr>
          <t>or 3113</t>
        </r>
      </text>
    </comment>
    <comment ref="C19" authorId="2" shapeId="0" xr:uid="{00000000-0006-0000-0000-00000F000000}">
      <text>
        <r>
          <rPr>
            <sz val="9"/>
            <color indexed="81"/>
            <rFont val="Tahoma"/>
            <family val="2"/>
          </rPr>
          <t>course designated
A, H, N, or S</t>
        </r>
      </text>
    </comment>
  </commentList>
</comments>
</file>

<file path=xl/sharedStrings.xml><?xml version="1.0" encoding="utf-8"?>
<sst xmlns="http://schemas.openxmlformats.org/spreadsheetml/2006/main" count="120" uniqueCount="82">
  <si>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</si>
  <si>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</si>
  <si>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</si>
  <si>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</si>
  <si>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</si>
  <si>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</si>
  <si>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</si>
  <si>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</si>
  <si>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</si>
  <si>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</si>
  <si>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</si>
  <si>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</si>
  <si>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</si>
  <si>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</si>
  <si>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</si>
  <si>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</si>
  <si>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</si>
  <si>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</si>
  <si>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</si>
  <si>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</si>
  <si>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</si>
  <si>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</si>
  <si>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</si>
  <si>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</si>
  <si>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</si>
  <si>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</si>
  <si>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</si>
  <si>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</si>
  <si>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</si>
  <si>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</si>
  <si>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</si>
  <si>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</si>
  <si>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</si>
  <si>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</si>
  <si>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</si>
  <si>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</si>
  <si>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</si>
  <si>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</si>
  <si>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</si>
  <si>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</si>
  <si>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</si>
  <si>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</si>
  <si>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</si>
  <si>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</si>
  <si>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</si>
  <si>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</si>
  <si>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</si>
  <si>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</si>
  <si>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</si>
  <si>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</si>
  <si>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</si>
  <si>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 xml:space="preserve">PLNT </t>
  </si>
  <si>
    <t>Total Hours to Date:</t>
  </si>
  <si>
    <t>(hrs. = current courses + deficiencies)</t>
  </si>
  <si>
    <t>APPROVED BY:</t>
  </si>
  <si>
    <t>(N)</t>
  </si>
  <si>
    <t>ENTO</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</si>
  <si>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</si>
  <si>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</si>
  <si>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</si>
  <si>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EARNED U/D HOURS (40)</t>
  </si>
  <si>
    <t>GPA U/D HOURS</t>
  </si>
  <si>
    <t>LNAME, FNAME</t>
  </si>
  <si>
    <t>ADVISOR</t>
  </si>
  <si>
    <t>AGBU-PLAW</t>
  </si>
  <si>
    <t>GENED</t>
  </si>
  <si>
    <t>FERGUSON COLLEGE OF AGRICULTURE</t>
  </si>
  <si>
    <t>Upper-Division GPA:</t>
  </si>
  <si>
    <t>Total  Upper-Div. Hours to Date:</t>
  </si>
  <si>
    <t>Total  Upper-Div. Points to Date:</t>
  </si>
  <si>
    <t xml:space="preserve">Upper-Div. hours &amp; points needed: </t>
  </si>
  <si>
    <t>Ag</t>
  </si>
  <si>
    <t>General Education Requirements:  40 Hours</t>
  </si>
  <si>
    <t>College/Dept. Requirements:  13 Hours</t>
  </si>
  <si>
    <t>AGEC 4000-level, excluding 4990:  9 Hours</t>
  </si>
  <si>
    <t xml:space="preserve">Alternative "A" "B" or "C":  21 Hours </t>
  </si>
  <si>
    <t>Core Courses:  30 Hours</t>
  </si>
  <si>
    <t>Major Requirements:  60 Hours</t>
  </si>
  <si>
    <t>Elective Hours:  7 Hours</t>
  </si>
  <si>
    <t>00000000</t>
  </si>
  <si>
    <t>2022-23</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</si>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</sst>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sz val="16"/>
      <name val="Arial"/>
      <family val="2"/>
    </font>
    <font>
      <i/>
      <sz val="16"/>
      <name val="Arial"/>
      <family val="2"/>
    </font>
    <font>
      <sz val="13.5"/>
      <name val="Times New Roman"/>
      <family val="1"/>
    </font>
    <font>
      <b/>
      <sz val="16"/>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gradientFill degree="90">
        <stop position="0">
          <color theme="0"/>
        </stop>
        <stop position="1">
          <color theme="0" tint="-0.49803155613879818"/>
        </stop>
      </gradient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21" fillId="0" borderId="0" applyNumberFormat="0" applyFill="0" applyBorder="0" applyAlignment="0" applyProtection="0"/>
    <xf numFmtId="0" fontId="2" fillId="0" borderId="0"/>
  </cellStyleXfs>
  <cellXfs count="19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8" fillId="0" borderId="0" xfId="1" applyFont="1" applyAlignment="1" applyProtection="1">
      <alignment horizontal="left"/>
      <protection locked="0"/>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11" fillId="0" borderId="0" xfId="0" applyFont="1" applyAlignment="1" applyProtection="1">
      <protection hidden="1"/>
    </xf>
    <xf numFmtId="0" fontId="4" fillId="0" borderId="0" xfId="0" applyFont="1" applyAlignment="1" applyProtection="1">
      <protection hidden="1"/>
    </xf>
    <xf numFmtId="0" fontId="0" fillId="0" borderId="0" xfId="0" applyProtection="1">
      <protection hidden="1"/>
    </xf>
    <xf numFmtId="0" fontId="15" fillId="0" borderId="0" xfId="0" applyFont="1" applyBorder="1" applyProtection="1">
      <protection hidden="1"/>
    </xf>
    <xf numFmtId="0" fontId="15" fillId="0" borderId="0" xfId="0" applyFont="1" applyProtection="1">
      <protection hidden="1"/>
    </xf>
    <xf numFmtId="0" fontId="16"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0" fillId="0" borderId="0" xfId="0" applyBorder="1" applyProtection="1">
      <protection locked="0"/>
    </xf>
    <xf numFmtId="0" fontId="0" fillId="0" borderId="0" xfId="0" applyBorder="1" applyAlignment="1" applyProtection="1">
      <protection hidden="1"/>
    </xf>
    <xf numFmtId="0" fontId="0" fillId="0" borderId="0" xfId="0" applyBorder="1" applyAlignment="1"/>
    <xf numFmtId="0" fontId="2" fillId="0" borderId="0" xfId="0" applyFont="1" applyProtection="1">
      <protection locked="0" hidden="1"/>
    </xf>
    <xf numFmtId="0" fontId="1" fillId="0" borderId="0" xfId="0" applyFont="1" applyAlignment="1" applyProtection="1">
      <alignment horizontal="right"/>
      <protection hidden="1"/>
    </xf>
    <xf numFmtId="0" fontId="0" fillId="0" borderId="0" xfId="0" applyFill="1" applyBorder="1" applyProtection="1">
      <protection hidden="1"/>
    </xf>
    <xf numFmtId="0" fontId="17" fillId="0" borderId="0" xfId="0" applyFont="1" applyBorder="1" applyAlignment="1" applyProtection="1">
      <protection hidden="1"/>
    </xf>
    <xf numFmtId="0" fontId="0" fillId="0" borderId="0" xfId="0" applyAlignment="1" applyProtection="1">
      <protection locked="0" hidden="1"/>
    </xf>
    <xf numFmtId="0" fontId="2" fillId="0" borderId="2" xfId="0" applyFont="1" applyBorder="1" applyAlignment="1" applyProtection="1">
      <alignment horizontal="left"/>
      <protection locked="0"/>
    </xf>
    <xf numFmtId="0" fontId="0" fillId="0" borderId="0" xfId="0" applyBorder="1" applyAlignment="1" applyProtection="1">
      <alignment horizontal="center"/>
      <protection hidden="1"/>
    </xf>
    <xf numFmtId="0" fontId="2" fillId="0" borderId="12" xfId="0" applyFont="1" applyBorder="1" applyProtection="1">
      <protection locked="0" hidden="1"/>
    </xf>
    <xf numFmtId="0" fontId="2" fillId="0" borderId="13" xfId="0" applyFont="1" applyBorder="1" applyAlignment="1" applyProtection="1">
      <alignment horizontal="right"/>
      <protection locked="0"/>
    </xf>
    <xf numFmtId="0" fontId="0" fillId="0" borderId="14" xfId="0" applyBorder="1" applyProtection="1">
      <protection hidden="1"/>
    </xf>
    <xf numFmtId="0" fontId="0" fillId="0" borderId="15" xfId="0" applyBorder="1" applyProtection="1">
      <protection hidden="1"/>
    </xf>
    <xf numFmtId="0" fontId="0" fillId="0" borderId="16" xfId="0" applyBorder="1" applyProtection="1">
      <protection hidden="1"/>
    </xf>
    <xf numFmtId="0" fontId="0" fillId="2" borderId="17" xfId="0" applyFill="1" applyBorder="1" applyProtection="1">
      <protection hidden="1"/>
    </xf>
    <xf numFmtId="0" fontId="0" fillId="2" borderId="18" xfId="0" applyFill="1" applyBorder="1" applyProtection="1">
      <protection hidden="1"/>
    </xf>
    <xf numFmtId="0" fontId="2" fillId="0" borderId="2" xfId="0" applyFont="1" applyBorder="1" applyAlignment="1" applyProtection="1">
      <alignment horizontal="left"/>
      <protection hidden="1"/>
    </xf>
    <xf numFmtId="0" fontId="1" fillId="0" borderId="0" xfId="0" applyFont="1" applyBorder="1" applyAlignment="1" applyProtection="1">
      <protection hidden="1"/>
    </xf>
    <xf numFmtId="0" fontId="0" fillId="0" borderId="0" xfId="0"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1" fillId="0" borderId="0" xfId="2"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11" xfId="0" applyFont="1" applyBorder="1" applyProtection="1">
      <protection locked="0" hidden="1"/>
    </xf>
    <xf numFmtId="0" fontId="0" fillId="0" borderId="12" xfId="0" applyFont="1" applyBorder="1" applyAlignment="1" applyProtection="1">
      <alignment horizontal="center"/>
      <protection locked="0"/>
    </xf>
    <xf numFmtId="0" fontId="0" fillId="0" borderId="0" xfId="0" applyFont="1" applyBorder="1" applyProtection="1">
      <protection hidden="1"/>
    </xf>
    <xf numFmtId="0" fontId="0" fillId="0" borderId="4" xfId="0"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0" xfId="0" applyProtection="1">
      <protection locked="0" hidden="1"/>
    </xf>
    <xf numFmtId="0" fontId="2" fillId="0" borderId="0" xfId="0" applyFont="1" applyBorder="1" applyAlignment="1" applyProtection="1">
      <alignment horizontal="center"/>
    </xf>
    <xf numFmtId="0" fontId="0" fillId="0" borderId="0" xfId="0" applyBorder="1" applyProtection="1"/>
    <xf numFmtId="0" fontId="2" fillId="0" borderId="0" xfId="0" applyFont="1" applyBorder="1" applyProtection="1">
      <protection hidden="1"/>
    </xf>
    <xf numFmtId="0" fontId="2" fillId="0" borderId="0" xfId="0" applyFont="1" applyBorder="1" applyAlignment="1" applyProtection="1">
      <alignment horizontal="right"/>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1" fillId="0" borderId="0" xfId="0" applyFont="1" applyBorder="1" applyAlignment="1" applyProtection="1">
      <alignment horizontal="center"/>
      <protection hidden="1"/>
    </xf>
    <xf numFmtId="0" fontId="0" fillId="0" borderId="4" xfId="0" applyFont="1" applyBorder="1" applyAlignment="1" applyProtection="1">
      <alignment horizontal="center"/>
      <protection locked="0" hidden="1"/>
    </xf>
    <xf numFmtId="0" fontId="0" fillId="0" borderId="0" xfId="0" applyFont="1" applyAlignment="1" applyProtection="1">
      <protection hidden="1"/>
    </xf>
    <xf numFmtId="0" fontId="2" fillId="0" borderId="0"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6" fillId="0" borderId="0" xfId="0" applyFont="1" applyBorder="1" applyAlignment="1" applyProtection="1">
      <protection hidden="1"/>
    </xf>
    <xf numFmtId="0" fontId="2" fillId="0" borderId="0" xfId="0" applyFont="1" applyBorder="1" applyAlignment="1" applyProtection="1">
      <alignment horizontal="left"/>
      <protection locked="0" hidden="1"/>
    </xf>
    <xf numFmtId="0" fontId="2" fillId="0" borderId="0" xfId="0" applyFont="1" applyBorder="1" applyProtection="1">
      <protection locked="0"/>
    </xf>
    <xf numFmtId="0" fontId="0" fillId="0" borderId="5" xfId="0" applyFont="1" applyBorder="1" applyAlignment="1" applyProtection="1">
      <alignment horizontal="center"/>
      <protection locked="0"/>
    </xf>
    <xf numFmtId="0" fontId="2" fillId="0" borderId="0" xfId="0" applyFont="1" applyBorder="1" applyAlignment="1" applyProtection="1">
      <alignment horizontal="left"/>
      <protection hidden="1"/>
    </xf>
    <xf numFmtId="0" fontId="0" fillId="0" borderId="0" xfId="0" applyFont="1" applyBorder="1" applyProtection="1">
      <protection locked="0"/>
    </xf>
    <xf numFmtId="0" fontId="14" fillId="0" borderId="0" xfId="0" applyFont="1" applyBorder="1" applyAlignment="1" applyProtection="1">
      <alignment horizontal="left"/>
      <protection locked="0"/>
    </xf>
    <xf numFmtId="0" fontId="2" fillId="0" borderId="0" xfId="0" applyFont="1" applyAlignment="1" applyProtection="1">
      <alignment horizontal="left"/>
      <protection hidden="1"/>
    </xf>
    <xf numFmtId="0" fontId="0" fillId="0" borderId="0" xfId="0" applyFill="1" applyBorder="1" applyAlignment="1" applyProtection="1">
      <alignment horizontal="left"/>
      <protection hidden="1"/>
    </xf>
    <xf numFmtId="0" fontId="2" fillId="0" borderId="0" xfId="0" applyFont="1" applyFill="1" applyBorder="1" applyAlignment="1" applyProtection="1">
      <alignment horizontal="left"/>
      <protection locked="0"/>
    </xf>
    <xf numFmtId="0" fontId="0" fillId="0" borderId="0" xfId="0" applyFill="1" applyBorder="1" applyAlignment="1" applyProtection="1">
      <alignment horizontal="left"/>
    </xf>
    <xf numFmtId="0" fontId="0" fillId="0" borderId="0" xfId="0" applyBorder="1" applyAlignment="1">
      <alignment horizontal="left"/>
    </xf>
    <xf numFmtId="0" fontId="0" fillId="3" borderId="0" xfId="0" applyFill="1" applyBorder="1" applyAlignment="1" applyProtection="1">
      <protection locked="0"/>
    </xf>
    <xf numFmtId="0" fontId="2" fillId="3" borderId="0" xfId="0" applyFont="1" applyFill="1" applyBorder="1" applyAlignment="1" applyProtection="1"/>
    <xf numFmtId="0" fontId="0" fillId="3" borderId="0" xfId="0" applyFill="1" applyBorder="1" applyAlignment="1" applyProtection="1">
      <alignment horizontal="left"/>
      <protection locked="0"/>
    </xf>
    <xf numFmtId="0" fontId="1" fillId="0" borderId="0" xfId="0" applyFont="1" applyBorder="1" applyAlignment="1" applyProtection="1">
      <alignment horizontal="left"/>
      <protection hidden="1"/>
    </xf>
    <xf numFmtId="0" fontId="24" fillId="0" borderId="0" xfId="1" applyFont="1" applyProtection="1">
      <protection hidden="1"/>
    </xf>
    <xf numFmtId="0" fontId="0" fillId="0" borderId="0" xfId="0" applyBorder="1" applyAlignment="1" applyProtection="1">
      <alignment horizontal="left"/>
      <protection locked="0"/>
    </xf>
    <xf numFmtId="164" fontId="20" fillId="4" borderId="3" xfId="0" applyNumberFormat="1" applyFont="1" applyFill="1" applyBorder="1" applyAlignment="1" applyProtection="1">
      <alignment horizontal="center"/>
      <protection locked="0"/>
    </xf>
    <xf numFmtId="0" fontId="0" fillId="5" borderId="0" xfId="0" applyFill="1" applyBorder="1" applyAlignment="1" applyProtection="1">
      <alignment horizontal="left"/>
      <protection locked="0"/>
    </xf>
    <xf numFmtId="0" fontId="2" fillId="0" borderId="0" xfId="3" applyProtection="1">
      <protection locked="0"/>
    </xf>
    <xf numFmtId="0" fontId="2" fillId="0" borderId="0" xfId="0" applyFont="1" applyBorder="1" applyProtection="1">
      <protection locked="0" hidden="1"/>
    </xf>
    <xf numFmtId="0" fontId="2" fillId="0" borderId="2" xfId="0" applyFont="1" applyBorder="1" applyAlignment="1" applyProtection="1">
      <alignment horizontal="left"/>
      <protection locked="0" hidden="1"/>
    </xf>
    <xf numFmtId="0" fontId="2" fillId="0" borderId="0" xfId="3" applyBorder="1" applyProtection="1">
      <protection locked="0"/>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0" xfId="0" applyFont="1" applyBorder="1" applyAlignment="1" applyProtection="1">
      <alignment horizontal="left"/>
      <protection locked="0"/>
    </xf>
    <xf numFmtId="0" fontId="2" fillId="0" borderId="5"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0" fillId="0" borderId="0" xfId="0" applyFill="1" applyBorder="1" applyAlignment="1" applyProtection="1">
      <alignment horizontal="left"/>
      <protection locked="0"/>
    </xf>
    <xf numFmtId="0" fontId="0" fillId="0" borderId="0" xfId="0" applyFont="1" applyBorder="1" applyProtection="1"/>
    <xf numFmtId="0" fontId="0" fillId="0" borderId="0" xfId="0" applyFont="1" applyBorder="1" applyProtection="1">
      <protection locked="0" hidden="1"/>
    </xf>
    <xf numFmtId="0" fontId="0" fillId="0" borderId="3" xfId="0" applyFont="1" applyBorder="1" applyAlignment="1" applyProtection="1">
      <alignment horizontal="center"/>
      <protection locked="0" hidden="1"/>
    </xf>
    <xf numFmtId="0" fontId="0" fillId="0" borderId="0" xfId="0" applyBorder="1" applyProtection="1">
      <protection locked="0" hidden="1"/>
    </xf>
    <xf numFmtId="0" fontId="2" fillId="0" borderId="0" xfId="3" applyProtection="1">
      <protection locked="0" hidden="1"/>
    </xf>
    <xf numFmtId="0" fontId="2" fillId="0" borderId="4" xfId="0" applyFont="1" applyBorder="1" applyAlignment="1" applyProtection="1">
      <alignment horizontal="left"/>
      <protection locked="0" hidden="1"/>
    </xf>
    <xf numFmtId="0" fontId="0" fillId="0" borderId="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0" fillId="0" borderId="0" xfId="0" applyFill="1" applyBorder="1" applyAlignment="1" applyProtection="1">
      <alignment horizontal="left"/>
      <protection locked="0"/>
    </xf>
    <xf numFmtId="0" fontId="0" fillId="0" borderId="4" xfId="0" applyFont="1" applyBorder="1" applyAlignment="1" applyProtection="1">
      <alignment horizontal="left"/>
      <protection locked="0"/>
    </xf>
    <xf numFmtId="0" fontId="2" fillId="0" borderId="4" xfId="0" applyFont="1" applyBorder="1" applyAlignment="1" applyProtection="1">
      <alignment horizontal="left"/>
      <protection locked="0"/>
    </xf>
    <xf numFmtId="0" fontId="0" fillId="0" borderId="3" xfId="0" applyFont="1" applyBorder="1" applyAlignment="1" applyProtection="1">
      <alignment horizontal="left"/>
      <protection locked="0"/>
    </xf>
    <xf numFmtId="0" fontId="2" fillId="0" borderId="3" xfId="0" applyFont="1" applyBorder="1" applyAlignment="1" applyProtection="1">
      <alignment horizontal="left"/>
      <protection locked="0"/>
    </xf>
    <xf numFmtId="0" fontId="0" fillId="0" borderId="0" xfId="0" applyFont="1" applyBorder="1" applyAlignment="1" applyProtection="1">
      <alignment horizontal="left"/>
      <protection locked="0"/>
    </xf>
    <xf numFmtId="0" fontId="2" fillId="0" borderId="0" xfId="0" applyFont="1" applyBorder="1" applyAlignment="1" applyProtection="1">
      <alignment horizontal="left"/>
    </xf>
    <xf numFmtId="0" fontId="18" fillId="0" borderId="0" xfId="0" applyFont="1" applyAlignment="1" applyProtection="1">
      <protection hidden="1"/>
    </xf>
    <xf numFmtId="0" fontId="12" fillId="0" borderId="1" xfId="0" applyFont="1" applyBorder="1" applyAlignment="1" applyProtection="1">
      <alignment horizontal="center"/>
      <protection hidden="1"/>
    </xf>
    <xf numFmtId="0" fontId="0" fillId="0" borderId="4" xfId="0" applyFont="1" applyBorder="1" applyAlignment="1" applyProtection="1">
      <alignment horizontal="center"/>
      <protection locked="0"/>
    </xf>
    <xf numFmtId="0" fontId="0"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1" fontId="0" fillId="0" borderId="8" xfId="0" applyNumberFormat="1" applyBorder="1" applyAlignment="1" applyProtection="1">
      <alignment horizontal="center"/>
      <protection hidden="1"/>
    </xf>
    <xf numFmtId="1" fontId="0" fillId="0" borderId="10" xfId="0" applyNumberFormat="1" applyBorder="1" applyAlignment="1" applyProtection="1">
      <alignment horizontal="center"/>
      <protection locked="0"/>
    </xf>
    <xf numFmtId="2" fontId="0" fillId="0" borderId="9" xfId="0" applyNumberFormat="1" applyBorder="1" applyAlignment="1" applyProtection="1">
      <alignment horizontal="center"/>
      <protection hidden="1"/>
    </xf>
    <xf numFmtId="0" fontId="2" fillId="0" borderId="0" xfId="0" applyFont="1" applyBorder="1" applyAlignment="1" applyProtection="1">
      <alignment horizontal="left"/>
      <protection locked="0"/>
    </xf>
    <xf numFmtId="2" fontId="0" fillId="0" borderId="6" xfId="0" applyNumberFormat="1" applyBorder="1" applyAlignment="1" applyProtection="1">
      <alignment horizontal="center"/>
      <protection hidden="1"/>
    </xf>
    <xf numFmtId="1" fontId="0" fillId="0" borderId="7" xfId="0" applyNumberFormat="1" applyBorder="1" applyAlignment="1" applyProtection="1">
      <alignment horizontal="center"/>
      <protection hidden="1"/>
    </xf>
    <xf numFmtId="0" fontId="0" fillId="0" borderId="6" xfId="0" applyBorder="1" applyAlignment="1" applyProtection="1">
      <alignment horizontal="center"/>
      <protection hidden="1"/>
    </xf>
    <xf numFmtId="0" fontId="0" fillId="0" borderId="3" xfId="0" applyBorder="1" applyAlignment="1" applyProtection="1">
      <alignment horizontal="left"/>
      <protection locked="0"/>
    </xf>
    <xf numFmtId="14" fontId="0" fillId="0" borderId="3" xfId="0" applyNumberFormat="1" applyBorder="1" applyAlignment="1" applyProtection="1">
      <alignment horizontal="center"/>
      <protection locked="0"/>
    </xf>
    <xf numFmtId="49" fontId="25" fillId="0" borderId="0" xfId="0" applyNumberFormat="1" applyFont="1" applyBorder="1" applyAlignment="1" applyProtection="1">
      <alignment horizontal="center"/>
      <protection locked="0"/>
    </xf>
    <xf numFmtId="0" fontId="23" fillId="0" borderId="0" xfId="0" applyFont="1" applyBorder="1" applyAlignment="1" applyProtection="1">
      <protection locked="0"/>
    </xf>
    <xf numFmtId="0" fontId="0" fillId="0" borderId="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2" fillId="0" borderId="0" xfId="0" applyFont="1" applyBorder="1" applyAlignment="1" applyProtection="1">
      <alignment horizontal="center"/>
      <protection locked="0"/>
    </xf>
    <xf numFmtId="0" fontId="2" fillId="0" borderId="3" xfId="0" applyFont="1" applyBorder="1" applyAlignment="1" applyProtection="1">
      <alignment horizontal="left"/>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4">
    <cellStyle name="Hyperlink" xfId="2" builtinId="8"/>
    <cellStyle name="Normal" xfId="0" builtinId="0"/>
    <cellStyle name="Normal 2" xfId="1" xr:uid="{00000000-0005-0000-0000-000002000000}"/>
    <cellStyle name="Normal 3" xfId="3" xr:uid="{00000000-0005-0000-0000-000003000000}"/>
  </cellStyles>
  <dxfs count="51">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ill>
        <patternFill>
          <bgColor rgb="FFFF0000"/>
        </patternFill>
      </fill>
    </dxf>
    <dxf>
      <font>
        <color rgb="FFC0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s>
  <tableStyles count="0" defaultTableStyle="TableStyleMedium9"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76199</xdr:colOff>
      <xdr:row>23</xdr:row>
      <xdr:rowOff>4553</xdr:rowOff>
    </xdr:from>
    <xdr:to>
      <xdr:col>25</xdr:col>
      <xdr:colOff>47624</xdr:colOff>
      <xdr:row>31</xdr:row>
      <xdr:rowOff>57150</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4591049" y="3871703"/>
          <a:ext cx="3667125" cy="140514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70418</xdr:colOff>
      <xdr:row>31</xdr:row>
      <xdr:rowOff>112134</xdr:rowOff>
    </xdr:from>
    <xdr:to>
      <xdr:col>25</xdr:col>
      <xdr:colOff>70420</xdr:colOff>
      <xdr:row>43</xdr:row>
      <xdr:rowOff>152401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51743" y="5331834"/>
          <a:ext cx="2714627" cy="21262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850" b="1"/>
            <a:t>ALTERNATIVE A:  6 U/D hrs from: </a:t>
          </a:r>
          <a:r>
            <a:rPr lang="en-US" sz="850" b="0" baseline="0"/>
            <a:t> AGEC, ECON, </a:t>
          </a:r>
          <a:r>
            <a:rPr kumimoji="0" lang="en-US" sz="850" b="0" i="0" u="none" strike="noStrike" kern="0" cap="none" spc="0" normalizeH="0" baseline="0" noProof="0">
              <a:ln>
                <a:noFill/>
              </a:ln>
              <a:solidFill>
                <a:prstClr val="black"/>
              </a:solidFill>
              <a:effectLst/>
              <a:uLnTx/>
              <a:uFillTx/>
              <a:latin typeface="+mn-lt"/>
              <a:ea typeface="+mn-ea"/>
              <a:cs typeface="+mn-cs"/>
            </a:rPr>
            <a:t>MGMT 3013</a:t>
          </a:r>
          <a:r>
            <a:rPr kumimoji="0" lang="en-US" sz="850" b="1" i="0" u="none" strike="noStrike" kern="0" cap="none" spc="0" normalizeH="0" baseline="0" noProof="0">
              <a:ln>
                <a:noFill/>
              </a:ln>
              <a:solidFill>
                <a:prstClr val="black"/>
              </a:solidFill>
              <a:effectLst/>
              <a:uLnTx/>
              <a:uFillTx/>
              <a:latin typeface="+mn-lt"/>
              <a:ea typeface="+mn-ea"/>
              <a:cs typeface="+mn-cs"/>
            </a:rPr>
            <a:t> or </a:t>
          </a:r>
          <a:r>
            <a:rPr lang="en-US" sz="850" b="0" baseline="0"/>
            <a:t>MKTG 3213</a:t>
          </a:r>
          <a:endParaRPr lang="en-US" sz="85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50" b="1"/>
            <a:t>15 additional</a:t>
          </a:r>
          <a:r>
            <a:rPr lang="en-US" sz="850" b="1" baseline="0"/>
            <a:t> hrs with 12 hrs U/D from:  </a:t>
          </a:r>
          <a:r>
            <a:rPr lang="en-US" sz="850" baseline="0"/>
            <a:t>ACCT, AGEC, ECON, FIN, LSB, MGMT, MKTG, MSIS, POLS  or a minor</a:t>
          </a:r>
        </a:p>
        <a:p>
          <a:pPr marL="0" marR="0" indent="0" defTabSz="914400" eaLnBrk="1" fontAlgn="auto" latinLnBrk="0" hangingPunct="1">
            <a:lnSpc>
              <a:spcPct val="100000"/>
            </a:lnSpc>
            <a:spcBef>
              <a:spcPts val="0"/>
            </a:spcBef>
            <a:spcAft>
              <a:spcPts val="0"/>
            </a:spcAft>
            <a:buClrTx/>
            <a:buSzTx/>
            <a:buFontTx/>
            <a:buNone/>
            <a:tabLst/>
            <a:defRPr/>
          </a:pPr>
          <a:endParaRPr lang="en-US" sz="850" baseline="0"/>
        </a:p>
        <a:p>
          <a:r>
            <a:rPr lang="en-US" sz="850" b="1">
              <a:solidFill>
                <a:schemeClr val="dk1"/>
              </a:solidFill>
              <a:effectLst/>
              <a:latin typeface="+mn-lt"/>
              <a:ea typeface="+mn-ea"/>
              <a:cs typeface="+mn-cs"/>
            </a:rPr>
            <a:t>ALTERNATIVE B:  Complete</a:t>
          </a:r>
          <a:r>
            <a:rPr lang="en-US" sz="850" b="1" baseline="0">
              <a:solidFill>
                <a:schemeClr val="dk1"/>
              </a:solidFill>
              <a:effectLst/>
              <a:latin typeface="+mn-lt"/>
              <a:ea typeface="+mn-ea"/>
              <a:cs typeface="+mn-cs"/>
            </a:rPr>
            <a:t> Legal Studies Minor</a:t>
          </a:r>
          <a:endParaRPr lang="en-US" sz="8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850" b="1" baseline="0">
              <a:solidFill>
                <a:schemeClr val="dk1"/>
              </a:solidFill>
              <a:effectLst/>
              <a:latin typeface="+mn-lt"/>
              <a:ea typeface="+mn-ea"/>
              <a:cs typeface="+mn-cs"/>
            </a:rPr>
            <a:t>6 U/D </a:t>
          </a:r>
          <a:r>
            <a:rPr lang="en-US" sz="850" b="1">
              <a:solidFill>
                <a:schemeClr val="dk1"/>
              </a:solidFill>
              <a:effectLst/>
              <a:latin typeface="+mn-lt"/>
              <a:ea typeface="+mn-ea"/>
              <a:cs typeface="+mn-cs"/>
            </a:rPr>
            <a:t>hrs</a:t>
          </a:r>
          <a:r>
            <a:rPr lang="en-US" sz="850" b="0" baseline="0">
              <a:solidFill>
                <a:schemeClr val="dk1"/>
              </a:solidFill>
              <a:effectLst/>
              <a:latin typeface="+mn-lt"/>
              <a:ea typeface="+mn-ea"/>
              <a:cs typeface="+mn-cs"/>
            </a:rPr>
            <a:t> from AGEC, ECON, MKTG 3213, or MGMT 3013</a:t>
          </a:r>
          <a:endParaRPr lang="en-US" sz="850">
            <a:effectLst/>
          </a:endParaRPr>
        </a:p>
        <a:p>
          <a:r>
            <a:rPr lang="en-US" sz="850" b="1">
              <a:solidFill>
                <a:schemeClr val="dk1"/>
              </a:solidFill>
              <a:effectLst/>
              <a:latin typeface="+mn-lt"/>
              <a:ea typeface="+mn-ea"/>
              <a:cs typeface="+mn-cs"/>
            </a:rPr>
            <a:t>15 hrs to complete Legal Studies</a:t>
          </a:r>
          <a:r>
            <a:rPr lang="en-US" sz="850" b="1" baseline="0">
              <a:solidFill>
                <a:schemeClr val="dk1"/>
              </a:solidFill>
              <a:effectLst/>
              <a:latin typeface="+mn-lt"/>
              <a:ea typeface="+mn-ea"/>
              <a:cs typeface="+mn-cs"/>
            </a:rPr>
            <a:t> Minor:</a:t>
          </a:r>
          <a:r>
            <a:rPr lang="en-US" sz="850" b="0" baseline="0">
              <a:solidFill>
                <a:schemeClr val="dk1"/>
              </a:solidFill>
              <a:effectLst/>
              <a:latin typeface="+mn-lt"/>
              <a:ea typeface="+mn-ea"/>
              <a:cs typeface="+mn-cs"/>
            </a:rPr>
            <a:t>  </a:t>
          </a:r>
          <a:r>
            <a:rPr lang="en-US" sz="850" baseline="0">
              <a:solidFill>
                <a:schemeClr val="dk1"/>
              </a:solidFill>
              <a:effectLst/>
              <a:latin typeface="+mn-lt"/>
              <a:ea typeface="+mn-ea"/>
              <a:cs typeface="+mn-cs"/>
            </a:rPr>
            <a:t>POLS 2023 (or HONR 2013), 3983, 3993. </a:t>
          </a:r>
          <a:r>
            <a:rPr lang="en-US" sz="850" b="1" baseline="0">
              <a:solidFill>
                <a:schemeClr val="dk1"/>
              </a:solidFill>
              <a:effectLst/>
              <a:latin typeface="+mn-lt"/>
              <a:ea typeface="+mn-ea"/>
              <a:cs typeface="+mn-cs"/>
            </a:rPr>
            <a:t>6 hrs from:  </a:t>
          </a:r>
          <a:r>
            <a:rPr lang="en-US" sz="850" baseline="0">
              <a:solidFill>
                <a:schemeClr val="dk1"/>
              </a:solidFill>
              <a:effectLst/>
              <a:latin typeface="+mn-lt"/>
              <a:ea typeface="+mn-ea"/>
              <a:cs typeface="+mn-cs"/>
            </a:rPr>
            <a:t>ENGR 4103 or 4133, PHIL 3843, POLS 4363, 4963, 4973 or 4980, PSYC 4143</a:t>
          </a:r>
        </a:p>
        <a:p>
          <a:endParaRPr lang="en-US" sz="85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50" b="1">
              <a:solidFill>
                <a:schemeClr val="dk1"/>
              </a:solidFill>
              <a:effectLst/>
              <a:latin typeface="+mn-lt"/>
              <a:ea typeface="+mn-ea"/>
              <a:cs typeface="+mn-cs"/>
            </a:rPr>
            <a:t>ALTERNATIVE C:  </a:t>
          </a:r>
          <a:r>
            <a:rPr lang="en-US" sz="850" b="0">
              <a:solidFill>
                <a:schemeClr val="dk1"/>
              </a:solidFill>
              <a:effectLst/>
              <a:latin typeface="+mn-lt"/>
              <a:ea typeface="+mn-ea"/>
              <a:cs typeface="+mn-cs"/>
            </a:rPr>
            <a:t>With approval of Advisor and Department Head a maximum of 29 hours from an accredited doctoral law program may</a:t>
          </a:r>
          <a:r>
            <a:rPr lang="en-US" sz="850" b="0" baseline="0">
              <a:solidFill>
                <a:schemeClr val="dk1"/>
              </a:solidFill>
              <a:effectLst/>
              <a:latin typeface="+mn-lt"/>
              <a:ea typeface="+mn-ea"/>
              <a:cs typeface="+mn-cs"/>
            </a:rPr>
            <a:t> be used as related courses and electives.</a:t>
          </a:r>
          <a:endParaRPr lang="en-US" sz="850">
            <a:effectLst/>
          </a:endParaRPr>
        </a:p>
        <a:p>
          <a:endParaRPr lang="en-US" sz="8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800"/>
        </a:p>
      </xdr:txBody>
    </xdr:sp>
    <xdr:clientData/>
  </xdr:twoCellAnchor>
  <xdr:twoCellAnchor>
    <xdr:from>
      <xdr:col>26</xdr:col>
      <xdr:colOff>123825</xdr:colOff>
      <xdr:row>42</xdr:row>
      <xdr:rowOff>9525</xdr:rowOff>
    </xdr:from>
    <xdr:to>
      <xdr:col>34</xdr:col>
      <xdr:colOff>648906</xdr:colOff>
      <xdr:row>43</xdr:row>
      <xdr:rowOff>125788</xdr:rowOff>
    </xdr:to>
    <xdr:sp macro="" textlink="">
      <xdr:nvSpPr>
        <xdr:cNvPr id="7" name="TextBox 6">
          <a:extLst>
            <a:ext uri="{FF2B5EF4-FFF2-40B4-BE49-F238E27FC236}">
              <a16:creationId xmlns:a16="http://schemas.microsoft.com/office/drawing/2014/main" id="{CAFDC052-6176-4A5B-9794-668DE636E54C}"/>
            </a:ext>
          </a:extLst>
        </xdr:cNvPr>
        <xdr:cNvSpPr txBox="1"/>
      </xdr:nvSpPr>
      <xdr:spPr>
        <a:xfrm>
          <a:off x="5972175" y="7143750"/>
          <a:ext cx="2734881" cy="28771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50" b="1">
              <a:solidFill>
                <a:schemeClr val="dk1"/>
              </a:solidFill>
              <a:effectLst/>
              <a:latin typeface="+mn-lt"/>
              <a:ea typeface="+mn-ea"/>
              <a:cs typeface="+mn-cs"/>
            </a:rPr>
            <a:t>2.00</a:t>
          </a:r>
          <a:r>
            <a:rPr lang="en-US" sz="950" b="1" baseline="0">
              <a:solidFill>
                <a:schemeClr val="dk1"/>
              </a:solidFill>
              <a:effectLst/>
              <a:latin typeface="+mn-lt"/>
              <a:ea typeface="+mn-ea"/>
              <a:cs typeface="+mn-cs"/>
            </a:rPr>
            <a:t> GPA OR HIGHER IN UPPER-DIVISION HOURS</a:t>
          </a:r>
          <a:endParaRPr lang="en-US" sz="9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6"/>
  <sheetViews>
    <sheetView showGridLines="0" tabSelected="1" zoomScaleNormal="100" workbookViewId="0">
      <selection activeCell="AC14" sqref="AC14"/>
    </sheetView>
  </sheetViews>
  <sheetFormatPr baseColWidth="10" defaultColWidth="8.83203125" defaultRowHeight="13" x14ac:dyDescent="0.15"/>
  <cols>
    <col min="1" max="1" width="7.33203125" customWidth="1"/>
    <col min="2" max="2" width="6.5" customWidth="1"/>
    <col min="3" max="4" width="3.5" customWidth="1"/>
    <col min="5" max="5" width="3.5" style="48" hidden="1" customWidth="1"/>
    <col min="6" max="6" width="5.5" style="48" hidden="1" customWidth="1"/>
    <col min="7" max="7" width="6.5" style="48" hidden="1" customWidth="1"/>
    <col min="8" max="8" width="1.83203125" style="48" customWidth="1"/>
    <col min="9" max="10" width="6.5" customWidth="1"/>
    <col min="11" max="11" width="3.5" customWidth="1"/>
    <col min="12" max="12" width="4.5" customWidth="1"/>
    <col min="13" max="13" width="3.5" hidden="1" customWidth="1"/>
    <col min="14" max="14" width="2.5" hidden="1" customWidth="1"/>
    <col min="15" max="15" width="1.6640625" style="48" hidden="1" customWidth="1"/>
    <col min="16" max="16" width="3" customWidth="1"/>
    <col min="17" max="17" width="7" customWidth="1"/>
    <col min="18" max="18" width="5.5" customWidth="1"/>
    <col min="19" max="19" width="6.5" customWidth="1"/>
    <col min="20" max="20" width="4.5" hidden="1" customWidth="1"/>
    <col min="21" max="21" width="5" hidden="1" customWidth="1"/>
    <col min="22" max="22" width="4.5" hidden="1" customWidth="1"/>
    <col min="23" max="23" width="2" customWidth="1"/>
    <col min="24" max="24" width="6.5" customWidth="1"/>
    <col min="25" max="25" width="10.83203125" customWidth="1"/>
    <col min="26" max="26" width="1.5" customWidth="1"/>
    <col min="27" max="27" width="7" customWidth="1"/>
    <col min="28" max="28" width="8" customWidth="1"/>
    <col min="29" max="29" width="7.5" customWidth="1"/>
    <col min="30" max="30" width="4.5" hidden="1" customWidth="1"/>
    <col min="31" max="31" width="5.1640625" hidden="1" customWidth="1"/>
    <col min="32" max="32" width="5.5" hidden="1" customWidth="1"/>
    <col min="33" max="33" width="2.1640625" style="118" customWidth="1"/>
    <col min="34" max="34" width="8.5" customWidth="1"/>
    <col min="35" max="35" width="11.1640625" customWidth="1"/>
  </cols>
  <sheetData>
    <row r="1" spans="1:35" s="33" customFormat="1" ht="21.5" customHeight="1" x14ac:dyDescent="0.2">
      <c r="A1" s="30" t="s">
        <v>17</v>
      </c>
      <c r="B1" s="171" t="s">
        <v>62</v>
      </c>
      <c r="C1" s="171"/>
      <c r="D1" s="171"/>
      <c r="E1" s="171"/>
      <c r="F1" s="171"/>
      <c r="G1" s="171"/>
      <c r="H1" s="171"/>
      <c r="I1" s="171"/>
      <c r="J1" s="171"/>
      <c r="K1" s="171"/>
      <c r="L1" s="171"/>
      <c r="M1" s="171"/>
      <c r="N1" s="171"/>
      <c r="O1" s="171"/>
      <c r="P1" s="171"/>
      <c r="Q1" s="171"/>
      <c r="R1" s="30" t="s">
        <v>6</v>
      </c>
      <c r="S1" s="167" t="s">
        <v>79</v>
      </c>
      <c r="T1" s="167"/>
      <c r="U1" s="167"/>
      <c r="V1" s="167"/>
      <c r="W1" s="167"/>
      <c r="X1" s="167"/>
      <c r="Y1" s="167"/>
      <c r="Z1" s="31" t="s">
        <v>64</v>
      </c>
      <c r="AA1" s="32"/>
      <c r="AB1" s="32"/>
      <c r="AC1" s="30" t="s">
        <v>18</v>
      </c>
      <c r="AD1" s="30"/>
      <c r="AE1" s="30"/>
      <c r="AF1" s="30"/>
      <c r="AG1" s="168" t="s">
        <v>63</v>
      </c>
      <c r="AH1" s="168"/>
      <c r="AI1" s="168"/>
    </row>
    <row r="2" spans="1:35" ht="23" hidden="1" x14ac:dyDescent="0.25">
      <c r="A2" s="34"/>
      <c r="B2" s="34"/>
      <c r="C2" s="35"/>
      <c r="D2" s="36"/>
      <c r="E2" s="36"/>
      <c r="F2" s="36"/>
      <c r="G2" s="36"/>
      <c r="H2" s="36"/>
      <c r="I2" s="36"/>
      <c r="J2" s="36"/>
      <c r="K2" s="36"/>
      <c r="L2" s="36"/>
      <c r="M2" s="36"/>
      <c r="N2" s="36"/>
      <c r="O2" s="36"/>
      <c r="P2" s="36"/>
      <c r="Q2" s="36"/>
      <c r="R2" s="36"/>
      <c r="S2" s="34"/>
      <c r="T2" s="37"/>
      <c r="U2" s="37"/>
      <c r="V2" s="37"/>
      <c r="W2" s="38"/>
      <c r="X2" s="38"/>
      <c r="Y2" s="38"/>
      <c r="Z2" s="32"/>
      <c r="AA2" s="32"/>
      <c r="AB2" s="32"/>
      <c r="AC2" s="34"/>
      <c r="AD2" s="34"/>
      <c r="AE2" s="34"/>
      <c r="AF2" s="34"/>
      <c r="AG2" s="113"/>
      <c r="AH2" s="39"/>
      <c r="AI2" s="39"/>
    </row>
    <row r="3" spans="1:35" ht="23.25" customHeight="1" x14ac:dyDescent="0.25">
      <c r="A3" s="40" t="s">
        <v>72</v>
      </c>
      <c r="B3" s="41"/>
      <c r="C3" s="41"/>
      <c r="D3" s="42"/>
      <c r="E3" s="42"/>
      <c r="F3" s="42"/>
      <c r="G3" s="43"/>
      <c r="H3" s="44"/>
      <c r="I3" s="52"/>
      <c r="J3" s="52"/>
      <c r="K3" s="52"/>
      <c r="L3" s="52"/>
      <c r="M3" s="52"/>
      <c r="N3" s="52"/>
      <c r="O3" s="52"/>
      <c r="P3" s="52"/>
      <c r="Q3" s="104" t="s">
        <v>73</v>
      </c>
      <c r="R3" s="52"/>
      <c r="S3" s="34"/>
      <c r="T3" s="37"/>
      <c r="U3" s="37"/>
      <c r="V3" s="37"/>
      <c r="W3" s="37"/>
      <c r="X3" s="37"/>
      <c r="Y3" s="37"/>
      <c r="Z3" s="32"/>
      <c r="AA3" s="104" t="s">
        <v>77</v>
      </c>
      <c r="AB3" s="45"/>
      <c r="AC3" s="45"/>
      <c r="AD3" s="45"/>
      <c r="AE3" s="45"/>
      <c r="AF3" s="45"/>
      <c r="AG3" s="114"/>
      <c r="AH3" s="46"/>
      <c r="AI3" s="47" t="s">
        <v>80</v>
      </c>
    </row>
    <row r="4" spans="1:35" ht="9" customHeight="1" x14ac:dyDescent="0.15">
      <c r="A4" s="48"/>
      <c r="B4" s="48"/>
      <c r="C4" s="48"/>
      <c r="D4" s="48"/>
      <c r="I4" s="48"/>
      <c r="J4" s="48"/>
      <c r="K4" s="48"/>
      <c r="L4" s="48"/>
      <c r="M4" s="48"/>
      <c r="N4" s="48"/>
      <c r="P4" s="48"/>
      <c r="Q4" s="48"/>
      <c r="R4" s="48"/>
      <c r="S4" s="48"/>
      <c r="T4" s="48"/>
      <c r="U4" s="48"/>
      <c r="V4" s="48"/>
      <c r="W4" s="48"/>
      <c r="X4" s="48"/>
      <c r="Y4" s="48"/>
      <c r="Z4" s="48"/>
      <c r="AA4" s="48"/>
      <c r="AB4" s="48"/>
      <c r="AC4" s="48"/>
      <c r="AD4" s="48"/>
      <c r="AE4" s="48"/>
      <c r="AF4" s="48"/>
      <c r="AG4" s="44"/>
      <c r="AH4" s="48"/>
      <c r="AI4" s="48"/>
    </row>
    <row r="5" spans="1:35" x14ac:dyDescent="0.15">
      <c r="A5" s="49" t="s">
        <v>19</v>
      </c>
      <c r="B5" s="49"/>
      <c r="C5" s="50" t="s">
        <v>20</v>
      </c>
      <c r="D5" s="50"/>
      <c r="E5" s="51" t="s">
        <v>21</v>
      </c>
      <c r="F5" s="51" t="s">
        <v>22</v>
      </c>
      <c r="G5" s="51" t="s">
        <v>23</v>
      </c>
      <c r="H5" s="51"/>
      <c r="I5" s="48"/>
      <c r="J5" s="50" t="s">
        <v>24</v>
      </c>
      <c r="K5" s="50"/>
      <c r="L5" s="50"/>
      <c r="M5" s="48"/>
      <c r="N5" s="48"/>
      <c r="P5" s="48"/>
      <c r="Q5" s="50" t="s">
        <v>19</v>
      </c>
      <c r="R5" s="50"/>
      <c r="S5" s="50" t="s">
        <v>20</v>
      </c>
      <c r="T5" s="51" t="s">
        <v>21</v>
      </c>
      <c r="U5" s="51" t="s">
        <v>22</v>
      </c>
      <c r="V5" s="51" t="s">
        <v>23</v>
      </c>
      <c r="W5" s="48"/>
      <c r="X5" s="50" t="s">
        <v>24</v>
      </c>
      <c r="Y5" s="48"/>
      <c r="Z5" s="48"/>
      <c r="AA5" s="50" t="s">
        <v>19</v>
      </c>
      <c r="AB5" s="50"/>
      <c r="AC5" s="50" t="s">
        <v>20</v>
      </c>
      <c r="AD5" s="51" t="s">
        <v>21</v>
      </c>
      <c r="AE5" s="51" t="s">
        <v>22</v>
      </c>
      <c r="AF5" s="51" t="s">
        <v>23</v>
      </c>
      <c r="AG5" s="44"/>
      <c r="AH5" s="50" t="s">
        <v>24</v>
      </c>
      <c r="AI5" s="48"/>
    </row>
    <row r="6" spans="1:35" ht="9" customHeight="1" x14ac:dyDescent="0.15">
      <c r="A6" s="48"/>
      <c r="B6" s="48"/>
      <c r="C6" s="48"/>
      <c r="D6" s="48"/>
      <c r="I6" s="48"/>
      <c r="J6" s="52"/>
      <c r="K6" s="52"/>
      <c r="L6" s="52"/>
      <c r="M6" s="52"/>
      <c r="N6" s="52"/>
      <c r="O6" s="52"/>
      <c r="P6" s="48"/>
      <c r="Q6" s="48"/>
      <c r="R6" s="48"/>
      <c r="S6" s="42"/>
      <c r="T6" s="48"/>
      <c r="U6" s="48"/>
      <c r="V6" s="48"/>
      <c r="W6" s="48"/>
      <c r="X6" s="42"/>
      <c r="Y6" s="48"/>
      <c r="Z6" s="48"/>
      <c r="AA6" s="48"/>
      <c r="AB6" s="48"/>
      <c r="AC6" s="48"/>
      <c r="AD6" s="48"/>
      <c r="AE6" s="48"/>
      <c r="AF6" s="48"/>
      <c r="AG6" s="44"/>
      <c r="AH6" s="48"/>
      <c r="AI6" s="48"/>
    </row>
    <row r="7" spans="1:35" x14ac:dyDescent="0.15">
      <c r="A7" s="98" t="s">
        <v>25</v>
      </c>
      <c r="B7" s="71">
        <v>1113</v>
      </c>
      <c r="C7" s="169"/>
      <c r="D7" s="170"/>
      <c r="E7" s="54">
        <f t="shared" ref="E7:E21" si="0">IF(H7&lt;&gt;"",H7,3)*IF(C7="A",4,IF(C7="B",3,IF(C7="C",2,IF(C7="D",1,IF(AND(C7&gt;=0,C7&lt;=4,ISNUMBER(C7)),C7,0)))))</f>
        <v>0</v>
      </c>
      <c r="F7" s="54" t="str">
        <f t="shared" ref="F7:F21" si="1">IF(OR(C7="A",C7="B",C7="C",C7="D",C7="F",AND(C7&gt;=0,C7&lt;=4,ISNUMBER(C7))),IF(H7&lt;&gt;"",H7,3),"")</f>
        <v/>
      </c>
      <c r="G7" s="54" t="str">
        <f t="shared" ref="G7:G21" si="2">IF(OR(C7="A",C7="B",C7="C",C7="D",C7="P",AND(C7&gt;=0,C7&lt;=4,ISNUMBER(C7))),IF(H7&lt;&gt;"",H7,3),"")</f>
        <v/>
      </c>
      <c r="H7" s="127"/>
      <c r="I7" s="156"/>
      <c r="J7" s="157"/>
      <c r="K7" s="157"/>
      <c r="L7" s="157"/>
      <c r="M7" s="55"/>
      <c r="N7" s="55"/>
      <c r="O7" s="55"/>
      <c r="P7" s="48"/>
      <c r="Q7" s="98" t="s">
        <v>26</v>
      </c>
      <c r="R7" s="71">
        <v>1011</v>
      </c>
      <c r="S7" s="100"/>
      <c r="T7" s="54">
        <f>IF(W7&lt;&gt;"",W7,3)*IF(S7="A",4,IF(S7="B",3,IF(S7="C",2,IF(S7="D",1,IF(AND(S7&gt;=0,S7&lt;=4,ISNUMBER(S7)),S7,0)))))</f>
        <v>0</v>
      </c>
      <c r="U7" s="54" t="str">
        <f>IF(OR(S7="A",S7="B",S7="C",S7="D",S7="F",AND(S7&gt;=0,S7&lt;=4,ISNUMBER(S7))),IF(W7&lt;&gt;"",W7,3),"")</f>
        <v/>
      </c>
      <c r="V7" s="54" t="str">
        <f>IF(OR(S7="A",S7="B",S7="C",S7="D",S7="P",AND(S7&gt;=0,S7&lt;=4,ISNUMBER(S7))),IF(W7&lt;&gt;"",W7,3),"")</f>
        <v/>
      </c>
      <c r="W7" s="120">
        <v>1</v>
      </c>
      <c r="X7" s="149"/>
      <c r="Y7" s="165"/>
      <c r="Z7" s="48"/>
      <c r="AA7" s="73" t="s">
        <v>76</v>
      </c>
      <c r="AB7" s="56"/>
      <c r="AC7" s="56"/>
      <c r="AD7" s="42"/>
      <c r="AE7" s="42"/>
      <c r="AF7" s="42"/>
      <c r="AG7" s="115"/>
      <c r="AH7" s="44"/>
      <c r="AI7" s="44"/>
    </row>
    <row r="8" spans="1:35" x14ac:dyDescent="0.15">
      <c r="A8" s="98" t="s">
        <v>25</v>
      </c>
      <c r="B8" s="129">
        <v>1213</v>
      </c>
      <c r="C8" s="155"/>
      <c r="D8" s="155"/>
      <c r="E8" s="54">
        <f t="shared" si="0"/>
        <v>0</v>
      </c>
      <c r="F8" s="54" t="str">
        <f t="shared" si="1"/>
        <v/>
      </c>
      <c r="G8" s="54" t="str">
        <f t="shared" si="2"/>
        <v/>
      </c>
      <c r="H8" s="127"/>
      <c r="I8" s="156"/>
      <c r="J8" s="157"/>
      <c r="K8" s="157"/>
      <c r="L8" s="157"/>
      <c r="M8" s="55"/>
      <c r="N8" s="55"/>
      <c r="O8" s="55"/>
      <c r="P8" s="48"/>
      <c r="Q8" s="128" t="s">
        <v>27</v>
      </c>
      <c r="R8" s="129">
        <v>3103</v>
      </c>
      <c r="S8" s="100"/>
      <c r="T8" s="54">
        <f t="shared" ref="T8" si="3">IF(W8&lt;&gt;"",W8,3)*IF(S8="A",4,IF(S8="B",3,IF(S8="C",2,IF(S8="D",1,IF(AND(S8&gt;=0,S8&lt;=4,ISNUMBER(S8)),S8,0)))))</f>
        <v>0</v>
      </c>
      <c r="U8" s="54" t="str">
        <f t="shared" ref="U8" si="4">IF(OR(S8="A",S8="B",S8="C",S8="D",S8="F",AND(S8&gt;=0,S8&lt;=4,ISNUMBER(S8))),IF(W8&lt;&gt;"",W8,3),"")</f>
        <v/>
      </c>
      <c r="V8" s="54" t="str">
        <f t="shared" ref="V8" si="5">IF(OR(S8="A",S8="B",S8="C",S8="D",S8="P",AND(S8&gt;=0,S8&lt;=4,ISNUMBER(S8))),IF(W8&lt;&gt;"",W8,3),"")</f>
        <v/>
      </c>
      <c r="W8" s="127"/>
      <c r="X8" s="149"/>
      <c r="Y8" s="165"/>
      <c r="Z8" s="48"/>
      <c r="AA8" s="98" t="s">
        <v>28</v>
      </c>
      <c r="AB8" s="129">
        <v>2003</v>
      </c>
      <c r="AC8" s="86"/>
      <c r="AD8" s="54">
        <f t="shared" ref="AD8:AD18" si="6">IF(AG8&lt;&gt;"",AG8,3)*IF(AC8="A",4,IF(AC8="B",3,IF(AC8="C",2,IF(AC8="D",1,IF(AND(AC8&gt;=0,AC8&lt;=4,ISNUMBER(AC8)),AC8,0)))))</f>
        <v>0</v>
      </c>
      <c r="AE8" s="54" t="str">
        <f>IF(OR(AC8="A",AC8="B",AC8="C",AC8="D",AC8="F",AND(AC8&gt;=0,AC8&lt;=4,ISNUMBER(AC8))),IF(AG8&lt;&gt;"",AG8,3),"")</f>
        <v/>
      </c>
      <c r="AF8" s="54" t="str">
        <f t="shared" ref="AF8:AF26" si="7">IF(OR(AC8="A",AC8="B",AC8="C",AC8="D",AC8="P",AND(AC8&gt;=0,AC8&lt;=4,ISNUMBER(AC8))),IF(AG8&lt;&gt;"",AG8,3),"")</f>
        <v/>
      </c>
      <c r="AG8" s="127"/>
      <c r="AH8" s="149"/>
      <c r="AI8" s="150"/>
    </row>
    <row r="9" spans="1:35" x14ac:dyDescent="0.15">
      <c r="A9" s="98" t="s">
        <v>29</v>
      </c>
      <c r="B9" s="129">
        <v>1103</v>
      </c>
      <c r="C9" s="155"/>
      <c r="D9" s="155"/>
      <c r="E9" s="54">
        <f t="shared" si="0"/>
        <v>0</v>
      </c>
      <c r="F9" s="54" t="str">
        <f t="shared" si="1"/>
        <v/>
      </c>
      <c r="G9" s="54" t="str">
        <f t="shared" si="2"/>
        <v/>
      </c>
      <c r="H9" s="127"/>
      <c r="I9" s="156"/>
      <c r="J9" s="157"/>
      <c r="K9" s="157"/>
      <c r="L9" s="157"/>
      <c r="M9" s="55"/>
      <c r="N9" s="55"/>
      <c r="O9" s="55"/>
      <c r="P9" s="48"/>
      <c r="Q9" s="139" t="s">
        <v>81</v>
      </c>
      <c r="R9" s="129">
        <v>2713</v>
      </c>
      <c r="S9" s="103"/>
      <c r="T9" s="95">
        <f>IF(W9&lt;&gt;"",W9,3)*IF(S7="A",4,IF(S7="B",3,IF(S7="C",2,IF(S7="D",1,IF(AND(S7&gt;=0,S7&lt;=4,ISNUMBER(S7)),S7,0)))))</f>
        <v>0</v>
      </c>
      <c r="U9" s="95" t="str">
        <f>IF(OR(S7="A",S7="B",S7="C",S7="D",S7="F",AND(S7&gt;=0,S7&lt;=4,ISNUMBER(S7))),IF(W9&lt;&gt;"",W9,3),"")</f>
        <v/>
      </c>
      <c r="V9" s="95" t="str">
        <f>IF(OR(S7="A",S7="B",S7="C",S7="D",S7="P",AND(S7&gt;=0,S7&lt;=4,ISNUMBER(S7))),IF(W9&lt;&gt;"",W9,3),"")</f>
        <v/>
      </c>
      <c r="W9" s="127"/>
      <c r="X9" s="149"/>
      <c r="Y9" s="165"/>
      <c r="Z9" s="48"/>
      <c r="AA9" s="98" t="s">
        <v>28</v>
      </c>
      <c r="AB9" s="71">
        <v>3004</v>
      </c>
      <c r="AC9" s="85"/>
      <c r="AD9" s="54">
        <f t="shared" si="6"/>
        <v>0</v>
      </c>
      <c r="AE9" s="54" t="str">
        <f t="shared" ref="AE9:AE26" si="8">IF(OR(AC9="A",AC9="B",AC9="C",AC9="D",AC9="F",AND(AC9&gt;=0,AC9&lt;=4,ISNUMBER(AC9))),IF(AG9&lt;&gt;"",AG9,3),"")</f>
        <v/>
      </c>
      <c r="AF9" s="54" t="str">
        <f t="shared" si="7"/>
        <v/>
      </c>
      <c r="AG9" s="126">
        <v>4</v>
      </c>
      <c r="AH9" s="149"/>
      <c r="AI9" s="148"/>
    </row>
    <row r="10" spans="1:35" x14ac:dyDescent="0.15">
      <c r="A10" s="98" t="s">
        <v>30</v>
      </c>
      <c r="B10" s="71">
        <v>1113</v>
      </c>
      <c r="C10" s="155"/>
      <c r="D10" s="155"/>
      <c r="E10" s="54">
        <f t="shared" si="0"/>
        <v>0</v>
      </c>
      <c r="F10" s="54" t="str">
        <f t="shared" si="1"/>
        <v/>
      </c>
      <c r="G10" s="54" t="str">
        <f t="shared" si="2"/>
        <v/>
      </c>
      <c r="H10" s="127"/>
      <c r="I10" s="156"/>
      <c r="J10" s="157"/>
      <c r="K10" s="157"/>
      <c r="L10" s="157"/>
      <c r="M10" s="55"/>
      <c r="N10" s="55"/>
      <c r="O10" s="55"/>
      <c r="P10" s="48"/>
      <c r="Q10" s="109" t="s">
        <v>51</v>
      </c>
      <c r="R10" s="62">
        <v>1213</v>
      </c>
      <c r="S10" s="133"/>
      <c r="T10" s="95">
        <f>IF(W10&lt;&gt;"",W10,3)*IF(S9="A",4,IF(S9="B",3,IF(S9="C",2,IF(S9="D",1,IF(AND(S9&gt;=0,S9&lt;=4,ISNUMBER(S9)),S9,0)))))</f>
        <v>0</v>
      </c>
      <c r="U10" s="95" t="str">
        <f>IF(OR(S9="A",S9="B",S9="C",S9="D",S9="F",AND(S9&gt;=0,S9&lt;=4,ISNUMBER(S9))),IF(W10&lt;&gt;"",W10,3),"")</f>
        <v/>
      </c>
      <c r="V10" s="95" t="str">
        <f>IF(OR(S9="A",S9="B",S9="C",S9="D",S9="P",AND(S9&gt;=0,S9&lt;=4,ISNUMBER(S9))),IF(W10&lt;&gt;"",W10,3),"")</f>
        <v/>
      </c>
      <c r="W10" s="127"/>
      <c r="X10" s="149"/>
      <c r="Y10" s="165"/>
      <c r="Z10" s="48"/>
      <c r="AA10" s="98" t="s">
        <v>31</v>
      </c>
      <c r="AB10" s="71">
        <v>1101</v>
      </c>
      <c r="AC10" s="101"/>
      <c r="AD10" s="54">
        <f t="shared" ref="AD10" si="9">IF(AG10&lt;&gt;"",AG10,3)*IF(AC10="A",4,IF(AC10="B",3,IF(AC10="C",2,IF(AC10="D",1,IF(AND(AC10&gt;=0,AC10&lt;=4,ISNUMBER(AC10)),AC10,0)))))</f>
        <v>0</v>
      </c>
      <c r="AE10" s="54" t="str">
        <f t="shared" ref="AE10" si="10">IF(OR(AC10="A",AC10="B",AC10="C",AC10="D",AC10="F",AND(AC10&gt;=0,AC10&lt;=4,ISNUMBER(AC10))),IF(AG10&lt;&gt;"",AG10,3),"")</f>
        <v/>
      </c>
      <c r="AF10" s="54" t="str">
        <f t="shared" ref="AF10" si="11">IF(OR(AC10="A",AC10="B",AC10="C",AC10="D",AC10="P",AND(AC10&gt;=0,AC10&lt;=4,ISNUMBER(AC10))),IF(AG10&lt;&gt;"",AG10,3),"")</f>
        <v/>
      </c>
      <c r="AG10" s="126">
        <v>1</v>
      </c>
      <c r="AH10" s="149"/>
      <c r="AI10" s="148"/>
    </row>
    <row r="11" spans="1:35" x14ac:dyDescent="0.15">
      <c r="A11" s="98" t="s">
        <v>32</v>
      </c>
      <c r="B11" s="62">
        <v>2103</v>
      </c>
      <c r="C11" s="155"/>
      <c r="D11" s="155"/>
      <c r="E11" s="54">
        <f t="shared" si="0"/>
        <v>0</v>
      </c>
      <c r="F11" s="54" t="str">
        <f t="shared" si="1"/>
        <v/>
      </c>
      <c r="G11" s="54" t="str">
        <f t="shared" si="2"/>
        <v/>
      </c>
      <c r="H11" s="127"/>
      <c r="I11" s="156"/>
      <c r="J11" s="157"/>
      <c r="K11" s="157"/>
      <c r="L11" s="157"/>
      <c r="M11" s="55"/>
      <c r="N11" s="55"/>
      <c r="O11" s="55"/>
      <c r="P11" s="48"/>
      <c r="Q11" s="112" t="s">
        <v>56</v>
      </c>
      <c r="R11" s="62">
        <v>2993</v>
      </c>
      <c r="S11" s="103"/>
      <c r="T11" s="95">
        <f>IF(W11&lt;&gt;"",W11,3)*IF(S11="A",4,IF(S11="B",3,IF(S11="C",2,IF(S11="D",1,IF(AND(S11&gt;=0,S11&lt;=4,ISNUMBER(S11)),S11,0)))))</f>
        <v>0</v>
      </c>
      <c r="U11" s="95" t="str">
        <f>IF(OR(S11="A",S11="B",S11="C",S11="D",S11="F",AND(S11&gt;=0,S11&lt;=4,ISNUMBER(S11))),IF(W11&lt;&gt;"",W11,3),"")</f>
        <v/>
      </c>
      <c r="V11" s="95" t="str">
        <f>IF(OR(S11="A",S11="B",S11="C",S11="D",S11="P",AND(S11&gt;=0,S11&lt;=4,ISNUMBER(S11))),IF(W11&lt;&gt;"",W11,3),"")</f>
        <v/>
      </c>
      <c r="W11" s="127"/>
      <c r="X11" s="149"/>
      <c r="Y11" s="165"/>
      <c r="Z11" s="48"/>
      <c r="AA11" s="98" t="s">
        <v>31</v>
      </c>
      <c r="AB11" s="71">
        <v>3101</v>
      </c>
      <c r="AC11" s="85"/>
      <c r="AD11" s="54">
        <f t="shared" si="6"/>
        <v>0</v>
      </c>
      <c r="AE11" s="54" t="str">
        <f t="shared" si="8"/>
        <v/>
      </c>
      <c r="AF11" s="54" t="str">
        <f t="shared" si="7"/>
        <v/>
      </c>
      <c r="AG11" s="121">
        <v>1</v>
      </c>
      <c r="AH11" s="149"/>
      <c r="AI11" s="148"/>
    </row>
    <row r="12" spans="1:35" x14ac:dyDescent="0.15">
      <c r="A12" s="98" t="s">
        <v>33</v>
      </c>
      <c r="B12" s="62">
        <v>2023</v>
      </c>
      <c r="C12" s="155"/>
      <c r="D12" s="155"/>
      <c r="E12" s="54">
        <f t="shared" si="0"/>
        <v>0</v>
      </c>
      <c r="F12" s="54" t="str">
        <f t="shared" si="1"/>
        <v/>
      </c>
      <c r="G12" s="54" t="str">
        <f t="shared" si="2"/>
        <v/>
      </c>
      <c r="H12" s="127"/>
      <c r="I12" s="156"/>
      <c r="J12" s="157"/>
      <c r="K12" s="157"/>
      <c r="L12" s="157"/>
      <c r="P12" s="48"/>
      <c r="Z12" s="48"/>
      <c r="AA12" s="98" t="s">
        <v>31</v>
      </c>
      <c r="AB12" s="71">
        <v>3213</v>
      </c>
      <c r="AC12" s="85"/>
      <c r="AD12" s="54">
        <f t="shared" si="6"/>
        <v>0</v>
      </c>
      <c r="AE12" s="54" t="str">
        <f t="shared" si="8"/>
        <v/>
      </c>
      <c r="AF12" s="54" t="str">
        <f t="shared" si="7"/>
        <v/>
      </c>
      <c r="AG12" s="127"/>
      <c r="AH12" s="149"/>
      <c r="AI12" s="148"/>
    </row>
    <row r="13" spans="1:35" x14ac:dyDescent="0.15">
      <c r="A13" s="98" t="s">
        <v>34</v>
      </c>
      <c r="B13" s="129"/>
      <c r="C13" s="155"/>
      <c r="D13" s="155"/>
      <c r="E13" s="54">
        <f t="shared" si="0"/>
        <v>0</v>
      </c>
      <c r="F13" s="54" t="str">
        <f t="shared" si="1"/>
        <v/>
      </c>
      <c r="G13" s="54" t="str">
        <f t="shared" si="2"/>
        <v/>
      </c>
      <c r="H13" s="127"/>
      <c r="I13" s="156"/>
      <c r="J13" s="157"/>
      <c r="K13" s="157"/>
      <c r="L13" s="157"/>
      <c r="M13" s="55"/>
      <c r="N13" s="55"/>
      <c r="O13" s="55"/>
      <c r="P13" s="48"/>
      <c r="Q13" s="166"/>
      <c r="R13" s="166"/>
      <c r="S13" s="166"/>
      <c r="T13" s="166"/>
      <c r="U13" s="166"/>
      <c r="V13" s="166"/>
      <c r="W13" s="166"/>
      <c r="X13" s="45" t="s">
        <v>39</v>
      </c>
      <c r="Y13" s="52"/>
      <c r="Z13" s="48"/>
      <c r="AA13" s="98" t="s">
        <v>31</v>
      </c>
      <c r="AB13" s="71">
        <v>3333</v>
      </c>
      <c r="AC13" s="85"/>
      <c r="AD13" s="54">
        <f t="shared" si="6"/>
        <v>0</v>
      </c>
      <c r="AE13" s="54" t="str">
        <f t="shared" si="8"/>
        <v/>
      </c>
      <c r="AF13" s="54" t="str">
        <f t="shared" si="7"/>
        <v/>
      </c>
      <c r="AG13" s="127"/>
      <c r="AH13" s="149"/>
      <c r="AI13" s="148"/>
    </row>
    <row r="14" spans="1:35" x14ac:dyDescent="0.15">
      <c r="A14" s="98" t="s">
        <v>34</v>
      </c>
      <c r="B14" s="129"/>
      <c r="C14" s="155"/>
      <c r="D14" s="155"/>
      <c r="E14" s="54">
        <f t="shared" si="0"/>
        <v>0</v>
      </c>
      <c r="F14" s="54" t="str">
        <f t="shared" si="1"/>
        <v/>
      </c>
      <c r="G14" s="54" t="str">
        <f t="shared" si="2"/>
        <v/>
      </c>
      <c r="H14" s="127"/>
      <c r="I14" s="156"/>
      <c r="J14" s="157"/>
      <c r="K14" s="157"/>
      <c r="L14" s="157"/>
      <c r="M14" s="55"/>
      <c r="N14" s="55"/>
      <c r="O14" s="55"/>
      <c r="P14" s="48"/>
      <c r="Q14" s="60" t="s">
        <v>40</v>
      </c>
      <c r="R14" s="55"/>
      <c r="S14" s="52"/>
      <c r="T14" s="52"/>
      <c r="U14" s="52"/>
      <c r="V14" s="61"/>
      <c r="W14" s="52"/>
      <c r="X14" s="52"/>
      <c r="Y14" s="125"/>
      <c r="Z14" s="58"/>
      <c r="AA14" s="98" t="s">
        <v>31</v>
      </c>
      <c r="AB14" s="71">
        <v>3423</v>
      </c>
      <c r="AC14" s="85"/>
      <c r="AD14" s="54">
        <f t="shared" si="6"/>
        <v>0</v>
      </c>
      <c r="AE14" s="54" t="str">
        <f t="shared" si="8"/>
        <v/>
      </c>
      <c r="AF14" s="54" t="str">
        <f t="shared" si="7"/>
        <v/>
      </c>
      <c r="AG14" s="127"/>
      <c r="AH14" s="149"/>
      <c r="AI14" s="148"/>
    </row>
    <row r="15" spans="1:35" ht="14" thickBot="1" x14ac:dyDescent="0.2">
      <c r="A15" s="109" t="s">
        <v>55</v>
      </c>
      <c r="B15" s="62"/>
      <c r="C15" s="155"/>
      <c r="D15" s="155"/>
      <c r="E15" s="54">
        <f t="shared" si="0"/>
        <v>0</v>
      </c>
      <c r="F15" s="54" t="str">
        <f t="shared" si="1"/>
        <v/>
      </c>
      <c r="G15" s="54" t="str">
        <f t="shared" si="2"/>
        <v/>
      </c>
      <c r="H15" s="127"/>
      <c r="I15" s="156"/>
      <c r="J15" s="157"/>
      <c r="K15" s="157"/>
      <c r="L15" s="157"/>
      <c r="M15" s="55"/>
      <c r="N15" s="55"/>
      <c r="O15" s="55"/>
      <c r="P15" s="48"/>
      <c r="Q15" s="164">
        <f>SUM(G7:G21,V7:V11,AF8:AF18,AF23:AF25,AF31:AF41,G29:G44,O29:O44)</f>
        <v>0</v>
      </c>
      <c r="R15" s="164"/>
      <c r="S15" s="52" t="s">
        <v>41</v>
      </c>
      <c r="Z15" s="48"/>
      <c r="AA15" s="98" t="s">
        <v>31</v>
      </c>
      <c r="AB15" s="71">
        <v>3603</v>
      </c>
      <c r="AC15" s="85"/>
      <c r="AD15" s="54">
        <f t="shared" si="6"/>
        <v>0</v>
      </c>
      <c r="AE15" s="54" t="str">
        <f t="shared" si="8"/>
        <v/>
      </c>
      <c r="AF15" s="54" t="str">
        <f t="shared" si="7"/>
        <v/>
      </c>
      <c r="AG15" s="127"/>
      <c r="AH15" s="147"/>
      <c r="AI15" s="147"/>
    </row>
    <row r="16" spans="1:35" ht="15" thickTop="1" thickBot="1" x14ac:dyDescent="0.2">
      <c r="A16" s="98" t="s">
        <v>36</v>
      </c>
      <c r="B16" s="62">
        <v>1314</v>
      </c>
      <c r="C16" s="155"/>
      <c r="D16" s="155"/>
      <c r="E16" s="54">
        <f t="shared" si="0"/>
        <v>0</v>
      </c>
      <c r="F16" s="54" t="str">
        <f t="shared" si="1"/>
        <v/>
      </c>
      <c r="G16" s="54" t="str">
        <f t="shared" si="2"/>
        <v/>
      </c>
      <c r="H16" s="119">
        <v>4</v>
      </c>
      <c r="I16" s="156"/>
      <c r="J16" s="157"/>
      <c r="K16" s="157"/>
      <c r="L16" s="157"/>
      <c r="M16" s="55"/>
      <c r="N16" s="55"/>
      <c r="O16" s="55"/>
      <c r="P16" s="58"/>
      <c r="Q16" s="162" t="str">
        <f>IF(SUM(F7:F21,U7:U11,AE23:AE25,AE31:AE41,AE8:AE18,F29:F44,N29:N44)=0,"N/A",ROUNDDOWN(SUM(E7:E21,T7:T11,AD8:AD18,AD23:AD25,AD31:AD41, E29:E44,M29:M44)/SUM(F7:F21,U7:U11,AE8:AE18,AE23:AE25,AE31:AE41,F29:F44,N29:N44),2))</f>
        <v>N/A</v>
      </c>
      <c r="R16" s="162"/>
      <c r="S16" s="52" t="s">
        <v>42</v>
      </c>
      <c r="T16" s="52"/>
      <c r="U16" s="52"/>
      <c r="V16" s="52"/>
      <c r="W16" s="52"/>
      <c r="X16" s="52"/>
      <c r="Y16" s="52"/>
      <c r="Z16" s="48"/>
      <c r="AA16" s="98" t="s">
        <v>31</v>
      </c>
      <c r="AB16" s="71">
        <v>3713</v>
      </c>
      <c r="AC16" s="90"/>
      <c r="AD16" s="54">
        <f t="shared" si="6"/>
        <v>0</v>
      </c>
      <c r="AE16" s="54" t="str">
        <f t="shared" si="8"/>
        <v/>
      </c>
      <c r="AF16" s="54" t="str">
        <f t="shared" si="7"/>
        <v/>
      </c>
      <c r="AG16" s="127"/>
      <c r="AH16" s="147"/>
      <c r="AI16" s="147"/>
    </row>
    <row r="17" spans="1:35" ht="15" thickTop="1" thickBot="1" x14ac:dyDescent="0.2">
      <c r="A17" s="98" t="s">
        <v>31</v>
      </c>
      <c r="B17" s="71">
        <v>1113</v>
      </c>
      <c r="C17" s="155"/>
      <c r="D17" s="155"/>
      <c r="E17" s="54">
        <f t="shared" si="0"/>
        <v>0</v>
      </c>
      <c r="F17" s="54" t="str">
        <f t="shared" si="1"/>
        <v/>
      </c>
      <c r="G17" s="54" t="str">
        <f t="shared" si="2"/>
        <v/>
      </c>
      <c r="H17" s="127"/>
      <c r="I17" s="156"/>
      <c r="J17" s="157"/>
      <c r="K17" s="157"/>
      <c r="L17" s="157"/>
      <c r="M17" s="55"/>
      <c r="N17" s="55"/>
      <c r="O17" s="55"/>
      <c r="P17" s="48"/>
      <c r="Q17" s="163">
        <f>SUMIF(B7:B21,"&gt;2999",G7:G21)+SUMIF(B29:B44,"&gt;2999",G29:G44)+SUMIF(J29:J43,"&gt;2999",O29:O44)+SUMIF(R7:R11,"&gt;2999",V7:V11)+SUMIF(AB8:AB18,"&gt;2999",AF8:AF18)+SUMIF(AB23:AB25,"&gt;2999",AF23:AF25)+SUMIF(AB31:AB41,"&gt;2999",AF31:AF41)</f>
        <v>0</v>
      </c>
      <c r="R17" s="163"/>
      <c r="S17" s="52" t="s">
        <v>60</v>
      </c>
      <c r="T17" s="52"/>
      <c r="U17" s="52"/>
      <c r="V17" s="52"/>
      <c r="W17" s="52"/>
      <c r="X17" s="52"/>
      <c r="Y17" s="52"/>
      <c r="Z17" s="48"/>
      <c r="AA17" s="98" t="s">
        <v>35</v>
      </c>
      <c r="AB17" s="71">
        <v>2203</v>
      </c>
      <c r="AC17" s="85"/>
      <c r="AD17" s="54">
        <f t="shared" si="6"/>
        <v>0</v>
      </c>
      <c r="AE17" s="54" t="str">
        <f t="shared" si="8"/>
        <v/>
      </c>
      <c r="AF17" s="54" t="str">
        <f t="shared" si="7"/>
        <v/>
      </c>
      <c r="AG17" s="127"/>
      <c r="AH17" s="149"/>
      <c r="AI17" s="148"/>
    </row>
    <row r="18" spans="1:35" ht="15" thickTop="1" thickBot="1" x14ac:dyDescent="0.2">
      <c r="A18" s="89" t="s">
        <v>65</v>
      </c>
      <c r="B18" s="62"/>
      <c r="C18" s="155"/>
      <c r="D18" s="155"/>
      <c r="E18" s="54">
        <f t="shared" ref="E18" si="12">IF(H18&lt;&gt;"",H18,3)*IF(C18="A",4,IF(C18="B",3,IF(C18="C",2,IF(C18="D",1,IF(AND(C18&gt;=0,C18&lt;=4,ISNUMBER(C18)),C18,0)))))</f>
        <v>0</v>
      </c>
      <c r="F18" s="54" t="str">
        <f t="shared" ref="F18" si="13">IF(OR(C18="A",C18="B",C18="C",C18="D",C18="F",AND(C18&gt;=0,C18&lt;=4,ISNUMBER(C18))),IF(H18&lt;&gt;"",H18,3),"")</f>
        <v/>
      </c>
      <c r="G18" s="54" t="str">
        <f t="shared" ref="G18" si="14">IF(OR(C18="A",C18="B",C18="C",C18="D",C18="P",AND(C18&gt;=0,C18&lt;=4,ISNUMBER(C18))),IF(H18&lt;&gt;"",H18,3),"")</f>
        <v/>
      </c>
      <c r="H18" s="127"/>
      <c r="I18" s="156"/>
      <c r="J18" s="157"/>
      <c r="K18" s="157"/>
      <c r="L18" s="157"/>
      <c r="M18" s="55"/>
      <c r="N18" s="55"/>
      <c r="O18" s="55"/>
      <c r="P18" s="48"/>
      <c r="Q18" s="163">
        <f>SUMIF(B7:B21,"&gt;2999",F7:F21)+SUMIF(B29:B44,"&gt;2999",F29:F44)+SUMIF(J29:J44,"&gt;2999",N29:N44)+SUMIF(R7:R11,"&gt;2999",U7:U11)+SUMIF(AB8:AB18,"&gt;2999",AE8:AE18)+SUMIF(AB23:AB25,"&gt;2999",AE23:AE25)+SUMIF(AB31:AB41,"&gt;2999",AE31:AE41)</f>
        <v>0</v>
      </c>
      <c r="R18" s="163"/>
      <c r="S18" s="52" t="s">
        <v>61</v>
      </c>
      <c r="T18" s="52"/>
      <c r="U18" s="52"/>
      <c r="V18" s="52"/>
      <c r="W18" s="52"/>
      <c r="X18" s="52"/>
      <c r="Y18" s="52"/>
      <c r="Z18" s="48"/>
      <c r="AA18" s="98" t="s">
        <v>35</v>
      </c>
      <c r="AB18" s="71">
        <v>3023</v>
      </c>
      <c r="AC18" s="85"/>
      <c r="AD18" s="54">
        <f t="shared" si="6"/>
        <v>0</v>
      </c>
      <c r="AE18" s="54" t="str">
        <f t="shared" si="8"/>
        <v/>
      </c>
      <c r="AF18" s="54" t="str">
        <f t="shared" si="7"/>
        <v/>
      </c>
      <c r="AG18" s="127"/>
      <c r="AH18" s="149"/>
      <c r="AI18" s="148"/>
    </row>
    <row r="19" spans="1:35" ht="14" thickBot="1" x14ac:dyDescent="0.2">
      <c r="A19" s="112" t="s">
        <v>65</v>
      </c>
      <c r="B19" s="62"/>
      <c r="C19" s="155"/>
      <c r="D19" s="155"/>
      <c r="E19" s="54">
        <f t="shared" si="0"/>
        <v>0</v>
      </c>
      <c r="F19" s="54" t="str">
        <f t="shared" si="1"/>
        <v/>
      </c>
      <c r="G19" s="54" t="str">
        <f t="shared" si="2"/>
        <v/>
      </c>
      <c r="H19" s="127"/>
      <c r="I19" s="156"/>
      <c r="J19" s="157"/>
      <c r="K19" s="157"/>
      <c r="L19" s="157"/>
      <c r="M19" s="55"/>
      <c r="N19" s="55"/>
      <c r="O19" s="55"/>
      <c r="P19" s="48"/>
      <c r="Q19" s="158">
        <f>SUMIF(B7:B21,"&gt;2999",E7:E21)+SUMIF(B29:B44,"&gt;2999",E29:E44)+SUMIF(J29:J44,"&gt;2999",M29:M44)+SUMIF(R7:R11,"&gt;2999",T7:T11)+SUMIF(AB8:AB18,"&gt;2999",AD8:AD18)+SUMIF(AB23:AB25,"&gt;2999",AD23:AD25)+SUMIF(AB31:AB41,"&gt;2999",AD31:AD41)</f>
        <v>0</v>
      </c>
      <c r="R19" s="158"/>
      <c r="S19" s="45" t="s">
        <v>43</v>
      </c>
      <c r="T19" s="52"/>
      <c r="U19" s="52"/>
      <c r="V19" s="52"/>
      <c r="W19" s="52"/>
      <c r="X19" s="52"/>
      <c r="Y19" s="52"/>
      <c r="Z19" s="48"/>
      <c r="AA19" s="98"/>
      <c r="AB19" s="111"/>
      <c r="AC19" s="110"/>
      <c r="AD19" s="54"/>
      <c r="AE19" s="54"/>
      <c r="AF19" s="54"/>
      <c r="AG19" s="127"/>
      <c r="AH19" s="134"/>
      <c r="AI19" s="135"/>
    </row>
    <row r="20" spans="1:35" ht="14" thickBot="1" x14ac:dyDescent="0.2">
      <c r="A20" s="98" t="s">
        <v>37</v>
      </c>
      <c r="B20" s="129"/>
      <c r="C20" s="155"/>
      <c r="D20" s="155"/>
      <c r="E20" s="54">
        <f t="shared" si="0"/>
        <v>0</v>
      </c>
      <c r="F20" s="54" t="str">
        <f t="shared" si="1"/>
        <v/>
      </c>
      <c r="G20" s="54" t="str">
        <f t="shared" si="2"/>
        <v/>
      </c>
      <c r="H20" s="127"/>
      <c r="I20" s="156"/>
      <c r="J20" s="157"/>
      <c r="K20" s="157"/>
      <c r="L20" s="157"/>
      <c r="M20" s="55"/>
      <c r="N20" s="55"/>
      <c r="O20" s="55"/>
      <c r="P20" s="48"/>
      <c r="Q20" s="160" t="str">
        <f>IF(SUM(Q19)=0,"N/A",Q19/Q18)</f>
        <v>N/A</v>
      </c>
      <c r="R20" s="160"/>
      <c r="S20" s="52" t="s">
        <v>45</v>
      </c>
      <c r="T20" s="52"/>
      <c r="U20" s="52"/>
      <c r="V20" s="52"/>
      <c r="W20" s="52"/>
      <c r="X20" s="52"/>
      <c r="Y20" s="52"/>
      <c r="Z20" s="48"/>
      <c r="AA20" s="128"/>
      <c r="AB20" s="108"/>
      <c r="AC20" s="136"/>
      <c r="AD20" s="54"/>
      <c r="AE20" s="54"/>
      <c r="AF20" s="54"/>
      <c r="AG20" s="130"/>
      <c r="AH20" s="151"/>
      <c r="AI20" s="161"/>
    </row>
    <row r="21" spans="1:35" ht="15" thickTop="1" thickBot="1" x14ac:dyDescent="0.2">
      <c r="A21" s="98" t="s">
        <v>38</v>
      </c>
      <c r="B21" s="129"/>
      <c r="C21" s="155"/>
      <c r="D21" s="155"/>
      <c r="E21" s="54">
        <f t="shared" si="0"/>
        <v>0</v>
      </c>
      <c r="F21" s="54" t="str">
        <f t="shared" si="1"/>
        <v/>
      </c>
      <c r="G21" s="54" t="str">
        <f t="shared" si="2"/>
        <v/>
      </c>
      <c r="H21" s="127"/>
      <c r="I21" s="156"/>
      <c r="J21" s="157"/>
      <c r="K21" s="157"/>
      <c r="L21" s="157"/>
      <c r="M21" s="55"/>
      <c r="N21" s="55"/>
      <c r="O21" s="55"/>
      <c r="P21" s="48"/>
      <c r="Q21" s="159"/>
      <c r="R21" s="159"/>
      <c r="S21" s="45" t="s">
        <v>48</v>
      </c>
      <c r="T21" s="52"/>
      <c r="U21" s="52"/>
      <c r="V21" s="52"/>
      <c r="W21" s="52"/>
      <c r="X21" s="52"/>
      <c r="Y21" s="52"/>
      <c r="Z21" s="48"/>
      <c r="AA21" s="73" t="s">
        <v>74</v>
      </c>
      <c r="AB21" s="55"/>
      <c r="AC21" s="55"/>
      <c r="AD21" s="42"/>
      <c r="AE21" s="42"/>
      <c r="AF21" s="42"/>
      <c r="AG21" s="115"/>
      <c r="AH21" s="55"/>
      <c r="AI21" s="55"/>
    </row>
    <row r="22" spans="1:35" ht="18" thickTop="1" thickBot="1" x14ac:dyDescent="0.25">
      <c r="A22" s="98"/>
      <c r="B22" s="111"/>
      <c r="C22" s="144"/>
      <c r="D22" s="145"/>
      <c r="E22" s="54"/>
      <c r="F22" s="54"/>
      <c r="G22" s="54"/>
      <c r="H22" s="130"/>
      <c r="I22" s="146"/>
      <c r="J22" s="146"/>
      <c r="K22" s="146"/>
      <c r="L22" s="146"/>
      <c r="M22" s="55"/>
      <c r="N22" s="55"/>
      <c r="O22" s="55"/>
      <c r="P22" s="48"/>
      <c r="Q22" s="154">
        <v>120</v>
      </c>
      <c r="R22" s="154"/>
      <c r="S22" s="52" t="s">
        <v>49</v>
      </c>
      <c r="T22" s="52"/>
      <c r="U22" s="52"/>
      <c r="V22" s="52"/>
      <c r="W22" s="52"/>
      <c r="X22" s="52"/>
      <c r="Y22" s="52"/>
      <c r="Z22" s="48"/>
      <c r="AA22" s="73"/>
      <c r="AB22" s="105"/>
      <c r="AC22" s="106"/>
      <c r="AD22" s="51"/>
      <c r="AE22" s="51"/>
      <c r="AF22" s="51"/>
      <c r="AG22" s="116"/>
      <c r="AH22" s="151"/>
      <c r="AI22" s="151"/>
    </row>
    <row r="23" spans="1:35" x14ac:dyDescent="0.15">
      <c r="A23" s="53"/>
      <c r="B23" s="128"/>
      <c r="C23" s="144"/>
      <c r="D23" s="145"/>
      <c r="E23" s="54"/>
      <c r="F23" s="54"/>
      <c r="G23" s="54"/>
      <c r="H23" s="130"/>
      <c r="I23" s="146"/>
      <c r="J23" s="146"/>
      <c r="K23" s="146"/>
      <c r="L23" s="146"/>
      <c r="M23" s="55"/>
      <c r="N23" s="55"/>
      <c r="O23" s="55"/>
      <c r="P23" s="48"/>
      <c r="Q23" s="72" t="s">
        <v>50</v>
      </c>
      <c r="R23" s="55"/>
      <c r="S23" s="55"/>
      <c r="T23" s="55"/>
      <c r="U23" s="55"/>
      <c r="V23" s="55"/>
      <c r="W23" s="55"/>
      <c r="X23" s="55"/>
      <c r="Y23" s="55"/>
      <c r="Z23" s="48"/>
      <c r="AA23" s="138" t="s">
        <v>31</v>
      </c>
      <c r="AB23" s="62">
        <v>4</v>
      </c>
      <c r="AC23" s="132"/>
      <c r="AD23" s="54">
        <f>IF(AG23&lt;&gt;"",AG23,3)*IF(AC23="A",4,IF(AC23="B",3,IF(AC23="C",2,IF(AC23="D",1,IF(AND(AC23&gt;=0,AC23&lt;=4,ISNUMBER(AC23)),AC23,0)))))</f>
        <v>0</v>
      </c>
      <c r="AE23" s="54" t="str">
        <f>IF(OR(AC23="A",AC23="B",AC23="C",AC23="D",AC23="F",AND(AC23&gt;=0,AC23&lt;=4,ISNUMBER(AC23))),IF(AG23&lt;&gt;"",AG23,3),"")</f>
        <v/>
      </c>
      <c r="AF23" s="54" t="str">
        <f>IF(OR(AC23="A",AC23="B",AC23="C",AC23="D",AC23="P",AND(AC23&gt;=0,AC23&lt;=4,ISNUMBER(AC23))),IF(AG23&lt;&gt;"",AG23,3),"")</f>
        <v/>
      </c>
      <c r="AG23" s="127"/>
      <c r="AH23" s="149"/>
      <c r="AI23" s="150"/>
    </row>
    <row r="24" spans="1:35" x14ac:dyDescent="0.15">
      <c r="A24" s="53"/>
      <c r="B24" s="128"/>
      <c r="C24" s="145"/>
      <c r="D24" s="145"/>
      <c r="E24" s="54"/>
      <c r="F24" s="54"/>
      <c r="G24" s="54"/>
      <c r="H24" s="130"/>
      <c r="I24" s="146"/>
      <c r="J24" s="146"/>
      <c r="K24" s="146"/>
      <c r="L24" s="146"/>
      <c r="M24" s="55"/>
      <c r="N24" s="55"/>
      <c r="O24" s="55"/>
      <c r="P24" s="48"/>
      <c r="Q24" s="55"/>
      <c r="R24" s="55"/>
      <c r="S24" s="55"/>
      <c r="T24" s="55"/>
      <c r="U24" s="55"/>
      <c r="V24" s="55"/>
      <c r="W24" s="55"/>
      <c r="X24" s="55"/>
      <c r="Y24" s="55"/>
      <c r="Z24" s="48"/>
      <c r="AA24" s="138" t="s">
        <v>31</v>
      </c>
      <c r="AB24" s="62">
        <v>4</v>
      </c>
      <c r="AC24" s="131"/>
      <c r="AD24" s="54">
        <f>IF(AG24&lt;&gt;"",AG24,3)*IF(AC24="A",4,IF(AC24="B",3,IF(AC24="C",2,IF(AC24="D",1,IF(AND(AC24&gt;=0,AC24&lt;=4,ISNUMBER(AC24)),AC24,0)))))</f>
        <v>0</v>
      </c>
      <c r="AE24" s="54" t="str">
        <f>IF(OR(AC24="A",AC24="B",AC24="C",AC24="D",AC24="F",AND(AC24&gt;=0,AC24&lt;=4,ISNUMBER(AC24))),IF(AG24&lt;&gt;"",AG24,3),"")</f>
        <v/>
      </c>
      <c r="AF24" s="54" t="str">
        <f>IF(OR(AC24="A",AC24="B",AC24="C",AC24="D",AC24="P",AND(AC24&gt;=0,AC24&lt;=4,ISNUMBER(AC24))),IF(AG24&lt;&gt;"",AG24,3),"")</f>
        <v/>
      </c>
      <c r="AG24" s="127"/>
      <c r="AH24" s="147"/>
      <c r="AI24" s="148"/>
    </row>
    <row r="25" spans="1:35" x14ac:dyDescent="0.15">
      <c r="A25" s="153"/>
      <c r="B25" s="153"/>
      <c r="C25" s="153"/>
      <c r="D25" s="153"/>
      <c r="E25" s="153"/>
      <c r="F25" s="153"/>
      <c r="G25" s="153"/>
      <c r="H25" s="153"/>
      <c r="I25" s="153"/>
      <c r="J25" s="153"/>
      <c r="K25" s="153"/>
      <c r="L25" s="153"/>
      <c r="M25" s="55"/>
      <c r="N25" s="55"/>
      <c r="O25" s="52"/>
      <c r="P25" s="48"/>
      <c r="Q25" s="55"/>
      <c r="R25" s="55"/>
      <c r="S25" s="55"/>
      <c r="T25" s="55"/>
      <c r="U25" s="55"/>
      <c r="V25" s="55"/>
      <c r="W25" s="55"/>
      <c r="X25" s="55"/>
      <c r="Y25" s="55"/>
      <c r="Z25" s="41"/>
      <c r="AA25" s="138" t="s">
        <v>31</v>
      </c>
      <c r="AB25" s="62">
        <v>4</v>
      </c>
      <c r="AC25" s="131"/>
      <c r="AD25" s="54">
        <f>IF(AG25&lt;&gt;"",AG25,3)*IF(AC25="A",4,IF(AC25="B",3,IF(AC25="C",2,IF(AC25="D",1,IF(AND(AC25&gt;=0,AC25&lt;=4,ISNUMBER(AC25)),AC25,0)))))</f>
        <v>0</v>
      </c>
      <c r="AE25" s="54" t="str">
        <f>IF(OR(AC25="A",AC25="B",AC25="C",AC25="D",AC25="F",AND(AC25&gt;=0,AC25&lt;=4,ISNUMBER(AC25))),IF(AG25&lt;&gt;"",AG25,3),"")</f>
        <v/>
      </c>
      <c r="AF25" s="54" t="str">
        <f>IF(OR(AC25="A",AC25="B",AC25="C",AC25="D",AC25="P",AND(AC25&gt;=0,AC25&lt;=4,ISNUMBER(AC25))),IF(AG25&lt;&gt;"",AG25,3),"")</f>
        <v/>
      </c>
      <c r="AG25" s="127"/>
      <c r="AH25" s="147"/>
      <c r="AI25" s="148"/>
    </row>
    <row r="26" spans="1:35" x14ac:dyDescent="0.15">
      <c r="A26" s="40" t="s">
        <v>78</v>
      </c>
      <c r="B26" s="52"/>
      <c r="C26" s="52"/>
      <c r="D26" s="52"/>
      <c r="E26" s="52"/>
      <c r="F26" s="52"/>
      <c r="G26" s="52"/>
      <c r="H26" s="52"/>
      <c r="I26" s="52"/>
      <c r="J26" s="52"/>
      <c r="K26" s="52"/>
      <c r="L26" s="52"/>
      <c r="M26" s="55"/>
      <c r="N26" s="55"/>
      <c r="O26" s="52"/>
      <c r="P26" s="48"/>
      <c r="Q26" s="55"/>
      <c r="R26" s="55"/>
      <c r="S26" s="55"/>
      <c r="T26" s="55"/>
      <c r="U26" s="55"/>
      <c r="V26" s="55"/>
      <c r="W26" s="55"/>
      <c r="X26" s="55"/>
      <c r="Y26" s="55"/>
      <c r="Z26" s="52"/>
      <c r="AA26" s="98"/>
      <c r="AB26" s="111"/>
      <c r="AC26" s="96"/>
      <c r="AD26" s="97"/>
      <c r="AE26" s="97" t="str">
        <f t="shared" si="8"/>
        <v/>
      </c>
      <c r="AF26" s="97" t="str">
        <f t="shared" si="7"/>
        <v/>
      </c>
      <c r="AG26" s="117"/>
      <c r="AH26" s="152"/>
      <c r="AI26" s="152"/>
    </row>
    <row r="27" spans="1:35" x14ac:dyDescent="0.15">
      <c r="A27" s="40" t="s">
        <v>44</v>
      </c>
      <c r="B27" s="40"/>
      <c r="C27" s="52"/>
      <c r="D27" s="52"/>
      <c r="E27" s="55"/>
      <c r="F27" s="55"/>
      <c r="G27" s="55"/>
      <c r="H27" s="55"/>
      <c r="I27" s="122" t="s">
        <v>71</v>
      </c>
      <c r="J27" s="102"/>
      <c r="K27" s="102"/>
      <c r="L27" s="102"/>
      <c r="M27" s="102"/>
      <c r="N27" s="102"/>
      <c r="O27" s="102"/>
      <c r="P27" s="102"/>
      <c r="Q27" s="55"/>
      <c r="R27" s="55"/>
      <c r="S27" s="55"/>
      <c r="T27" s="55"/>
      <c r="U27" s="55"/>
      <c r="V27" s="55"/>
      <c r="W27" s="55"/>
      <c r="X27" s="55"/>
      <c r="Y27" s="55"/>
    </row>
    <row r="28" spans="1:35" ht="15" customHeight="1" thickBot="1" x14ac:dyDescent="0.2">
      <c r="A28" s="55" t="s">
        <v>19</v>
      </c>
      <c r="B28" s="55"/>
      <c r="C28" s="55" t="s">
        <v>46</v>
      </c>
      <c r="D28" s="34" t="s">
        <v>47</v>
      </c>
      <c r="E28" s="51" t="s">
        <v>21</v>
      </c>
      <c r="F28" s="51" t="s">
        <v>22</v>
      </c>
      <c r="G28" s="51" t="s">
        <v>23</v>
      </c>
      <c r="H28" s="55"/>
      <c r="I28" s="55" t="s">
        <v>19</v>
      </c>
      <c r="J28" s="55"/>
      <c r="K28" s="55" t="s">
        <v>46</v>
      </c>
      <c r="L28" s="63" t="s">
        <v>47</v>
      </c>
      <c r="M28" s="51" t="s">
        <v>21</v>
      </c>
      <c r="N28" s="51" t="s">
        <v>22</v>
      </c>
      <c r="O28" s="51" t="s">
        <v>23</v>
      </c>
      <c r="P28" s="48"/>
      <c r="Q28" s="55"/>
      <c r="R28" s="55"/>
      <c r="S28" s="55"/>
      <c r="T28" s="55"/>
      <c r="U28" s="55"/>
      <c r="V28" s="55"/>
      <c r="W28" s="55"/>
      <c r="X28" s="55"/>
      <c r="Y28" s="55"/>
      <c r="Z28" s="48"/>
    </row>
    <row r="29" spans="1:35" ht="17" thickBot="1" x14ac:dyDescent="0.25">
      <c r="A29" s="87"/>
      <c r="B29" s="64"/>
      <c r="C29" s="88"/>
      <c r="D29" s="65"/>
      <c r="E29" s="66">
        <f t="shared" ref="E29:E44" si="15">D29*IF(OR(C29="A",C29="RA"),4,IF(OR(C29="B",C29="RB"),3,IF(OR(C29="C",C29="RC"),2,IF(OR(C29="D",C29="RD"),1,IF(AND(C29&gt;=0,C29&lt;=4,ISNUMBER(C29)),C29,0)))))</f>
        <v>0</v>
      </c>
      <c r="F29" s="67" t="str">
        <f t="shared" ref="F29:F44" si="16">IF(OR(C29="",D29=""),"",IF(OR(C29="A",C29="B",C29="C",C29="D",C29="F",C29="RA",C29="RB",C29="RC",C29="RD",C29="RF",AND(C29&gt;=0,C29&lt;=4,ISNUMBER(C29))),D29,""))</f>
        <v/>
      </c>
      <c r="G29" s="68" t="str">
        <f t="shared" ref="G29:G44" si="17">IF(OR(C29="",D29=""),"",IF(OR(C29="A",C29="B",C29="C",C29="D",C29="P",AND(C29&gt;=0,C29&lt;=4,ISNUMBER(C29))),D29,""))</f>
        <v/>
      </c>
      <c r="H29" s="69"/>
      <c r="I29" s="87"/>
      <c r="J29" s="64"/>
      <c r="K29" s="88"/>
      <c r="L29" s="65"/>
      <c r="M29" s="42">
        <f t="shared" ref="M29:M44" si="18">L29*IF(OR(K29="A",K29="RA"),4,IF(OR(K29="B",K29="RB"),3,IF(OR(K29="C",K29="RC"),2,IF(OR(K29="D",K29="RD"),1,IF(AND(K29&gt;=0,K29=4,ISNUMBER(K29)),K29,0)))))</f>
        <v>0</v>
      </c>
      <c r="N29" s="42" t="str">
        <f t="shared" ref="N29:N44" si="19">IF(OR(K29="",L29=""),"",IF(OR(K29="A",K29="B",K29="C",K29="D",K29="F",K29="RA",K29="RB",K29="RC",K29="RD",K29="RF",AND(K29&gt;=0,K29&lt;=4,ISNUMBER(K29))),L29,""))</f>
        <v/>
      </c>
      <c r="O29" s="42" t="str">
        <f t="shared" ref="O29:O44" si="20">IF(OR(K29="",L29=""),"",IF(OR(K29="A",K29="B",K29="C",K29="D",K29="P",AND(K29&gt;=0,K29&lt;=4,ISNUMBER(K29))),L29,""))</f>
        <v/>
      </c>
      <c r="P29" s="48"/>
      <c r="Q29" s="55"/>
      <c r="R29" s="55"/>
      <c r="S29" s="55"/>
      <c r="T29" s="55"/>
      <c r="U29" s="55"/>
      <c r="V29" s="55"/>
      <c r="W29" s="55"/>
      <c r="X29" s="55"/>
      <c r="Y29" s="55"/>
      <c r="Z29" s="48"/>
      <c r="AA29" s="107" t="s">
        <v>75</v>
      </c>
      <c r="AB29" s="108"/>
      <c r="AC29" s="136"/>
      <c r="AD29" s="54"/>
      <c r="AE29" s="54"/>
      <c r="AF29" s="54"/>
      <c r="AG29" s="137"/>
      <c r="AH29" s="124"/>
      <c r="AI29" s="124"/>
    </row>
    <row r="30" spans="1:35" ht="14" thickBot="1" x14ac:dyDescent="0.2">
      <c r="A30" s="87"/>
      <c r="B30" s="64"/>
      <c r="C30" s="88"/>
      <c r="D30" s="65"/>
      <c r="E30" s="66">
        <f t="shared" si="15"/>
        <v>0</v>
      </c>
      <c r="F30" s="67" t="str">
        <f t="shared" si="16"/>
        <v/>
      </c>
      <c r="G30" s="68" t="str">
        <f t="shared" si="17"/>
        <v/>
      </c>
      <c r="H30" s="70"/>
      <c r="I30" s="87"/>
      <c r="J30" s="64"/>
      <c r="K30" s="88"/>
      <c r="L30" s="65"/>
      <c r="M30" s="42">
        <f t="shared" si="18"/>
        <v>0</v>
      </c>
      <c r="N30" s="42" t="str">
        <f t="shared" si="19"/>
        <v/>
      </c>
      <c r="O30" s="42" t="str">
        <f t="shared" si="20"/>
        <v/>
      </c>
      <c r="P30" s="48"/>
      <c r="Q30" s="55"/>
      <c r="R30" s="55"/>
      <c r="S30" s="55"/>
      <c r="T30" s="55"/>
      <c r="U30" s="55"/>
      <c r="V30" s="55"/>
      <c r="W30" s="55"/>
      <c r="X30" s="55"/>
      <c r="Y30" s="55"/>
      <c r="Z30" s="48"/>
      <c r="AA30" s="98"/>
      <c r="AB30" s="44"/>
      <c r="AC30" s="63"/>
      <c r="AD30" s="42"/>
      <c r="AE30" s="42"/>
      <c r="AF30" s="42"/>
      <c r="AG30" s="115"/>
      <c r="AH30" s="44"/>
      <c r="AI30" s="44"/>
    </row>
    <row r="31" spans="1:35" ht="14" thickBot="1" x14ac:dyDescent="0.2">
      <c r="A31" s="87"/>
      <c r="B31" s="64"/>
      <c r="C31" s="88"/>
      <c r="D31" s="65"/>
      <c r="E31" s="66">
        <f t="shared" si="15"/>
        <v>0</v>
      </c>
      <c r="F31" s="67" t="str">
        <f t="shared" si="16"/>
        <v/>
      </c>
      <c r="G31" s="68" t="str">
        <f t="shared" si="17"/>
        <v/>
      </c>
      <c r="H31" s="70"/>
      <c r="I31" s="87"/>
      <c r="J31" s="64"/>
      <c r="K31" s="88"/>
      <c r="L31" s="65"/>
      <c r="M31" s="42">
        <f t="shared" si="18"/>
        <v>0</v>
      </c>
      <c r="N31" s="42" t="str">
        <f t="shared" si="19"/>
        <v/>
      </c>
      <c r="O31" s="42" t="str">
        <f t="shared" si="20"/>
        <v/>
      </c>
      <c r="P31" s="48"/>
      <c r="Q31" s="55"/>
      <c r="R31" s="55"/>
      <c r="S31" s="55"/>
      <c r="T31" s="55"/>
      <c r="U31" s="55"/>
      <c r="V31" s="55"/>
      <c r="W31" s="55"/>
      <c r="X31" s="55"/>
      <c r="Y31" s="55"/>
      <c r="Z31" s="48"/>
      <c r="AA31" s="139"/>
      <c r="AB31" s="129"/>
      <c r="AC31" s="140"/>
      <c r="AD31" s="141">
        <f t="shared" ref="AD31:AD41" si="21">IF(AG31&lt;&gt;"",AG31,3)*IF(AC31="A",4,IF(AC31="B",3,IF(AC31="C",2,IF(AC31="D",1,IF(AND(AC31&gt;=0,AC31&lt;=4,ISNUMBER(AC31)),AC31,0)))))</f>
        <v>0</v>
      </c>
      <c r="AE31" s="141" t="str">
        <f t="shared" ref="AE31:AE41" si="22">IF(OR(AC31="A",AC31="B",AC31="C",AC31="D",AC31="F",AND(AC31&gt;=0,AC31&lt;=4,ISNUMBER(AC31))),IF(AG31&lt;&gt;"",AG31,3),"")</f>
        <v/>
      </c>
      <c r="AF31" s="141" t="str">
        <f t="shared" ref="AF31:AF41" si="23">IF(OR(AC31="A",AC31="B",AC31="C",AC31="D",AC31="P",AND(AC31&gt;=0,AC31&lt;=4,ISNUMBER(AC31))),IF(AG31&lt;&gt;"",AG31,3),"")</f>
        <v/>
      </c>
      <c r="AG31" s="142"/>
      <c r="AH31" s="172"/>
      <c r="AI31" s="172"/>
    </row>
    <row r="32" spans="1:35" ht="14" thickBot="1" x14ac:dyDescent="0.2">
      <c r="A32" s="87"/>
      <c r="B32" s="64"/>
      <c r="C32" s="88"/>
      <c r="D32" s="65"/>
      <c r="E32" s="66">
        <f t="shared" si="15"/>
        <v>0</v>
      </c>
      <c r="F32" s="67" t="str">
        <f t="shared" si="16"/>
        <v/>
      </c>
      <c r="G32" s="68" t="str">
        <f t="shared" si="17"/>
        <v/>
      </c>
      <c r="H32" s="70"/>
      <c r="I32" s="87"/>
      <c r="J32" s="64"/>
      <c r="K32" s="88"/>
      <c r="L32" s="65"/>
      <c r="M32" s="42">
        <f t="shared" si="18"/>
        <v>0</v>
      </c>
      <c r="N32" s="42" t="str">
        <f t="shared" si="19"/>
        <v/>
      </c>
      <c r="O32" s="42" t="str">
        <f t="shared" si="20"/>
        <v/>
      </c>
      <c r="P32" s="48"/>
      <c r="Q32" s="55"/>
      <c r="R32" s="55"/>
      <c r="S32" s="55"/>
      <c r="T32" s="55"/>
      <c r="U32" s="55"/>
      <c r="V32" s="55"/>
      <c r="W32" s="55"/>
      <c r="X32" s="55"/>
      <c r="Y32" s="55"/>
      <c r="Z32" s="48"/>
      <c r="AA32" s="139"/>
      <c r="AB32" s="129"/>
      <c r="AC32" s="140"/>
      <c r="AD32" s="141">
        <f t="shared" si="21"/>
        <v>0</v>
      </c>
      <c r="AE32" s="141" t="str">
        <f t="shared" si="22"/>
        <v/>
      </c>
      <c r="AF32" s="141" t="str">
        <f t="shared" si="23"/>
        <v/>
      </c>
      <c r="AG32" s="142"/>
      <c r="AH32" s="143"/>
      <c r="AI32" s="143"/>
    </row>
    <row r="33" spans="1:35" ht="14" thickBot="1" x14ac:dyDescent="0.2">
      <c r="A33" s="87"/>
      <c r="B33" s="64"/>
      <c r="C33" s="88"/>
      <c r="D33" s="65"/>
      <c r="E33" s="66">
        <f t="shared" si="15"/>
        <v>0</v>
      </c>
      <c r="F33" s="67" t="str">
        <f t="shared" si="16"/>
        <v/>
      </c>
      <c r="G33" s="68" t="str">
        <f t="shared" si="17"/>
        <v/>
      </c>
      <c r="H33" s="70"/>
      <c r="I33" s="87"/>
      <c r="J33" s="64"/>
      <c r="K33" s="88"/>
      <c r="L33" s="65"/>
      <c r="M33" s="42">
        <f t="shared" si="18"/>
        <v>0</v>
      </c>
      <c r="N33" s="42" t="str">
        <f t="shared" si="19"/>
        <v/>
      </c>
      <c r="O33" s="42" t="str">
        <f t="shared" si="20"/>
        <v/>
      </c>
      <c r="P33" s="48"/>
      <c r="Q33" s="55"/>
      <c r="R33" s="55"/>
      <c r="S33" s="55"/>
      <c r="T33" s="55"/>
      <c r="U33" s="55"/>
      <c r="V33" s="55"/>
      <c r="W33" s="55"/>
      <c r="X33" s="55"/>
      <c r="Y33" s="55"/>
      <c r="Z33" s="48"/>
      <c r="AA33" s="139"/>
      <c r="AB33" s="129"/>
      <c r="AC33" s="140"/>
      <c r="AD33" s="141">
        <f t="shared" si="21"/>
        <v>0</v>
      </c>
      <c r="AE33" s="141" t="str">
        <f t="shared" si="22"/>
        <v/>
      </c>
      <c r="AF33" s="141" t="str">
        <f t="shared" si="23"/>
        <v/>
      </c>
      <c r="AG33" s="142"/>
      <c r="AH33" s="143"/>
      <c r="AI33" s="143"/>
    </row>
    <row r="34" spans="1:35" ht="14" thickBot="1" x14ac:dyDescent="0.2">
      <c r="A34" s="87"/>
      <c r="B34" s="64"/>
      <c r="C34" s="88"/>
      <c r="D34" s="65"/>
      <c r="E34" s="66">
        <f t="shared" si="15"/>
        <v>0</v>
      </c>
      <c r="F34" s="67" t="str">
        <f t="shared" si="16"/>
        <v/>
      </c>
      <c r="G34" s="68" t="str">
        <f t="shared" si="17"/>
        <v/>
      </c>
      <c r="H34" s="70"/>
      <c r="I34" s="87"/>
      <c r="J34" s="64"/>
      <c r="K34" s="88"/>
      <c r="L34" s="65"/>
      <c r="M34" s="42">
        <f t="shared" si="18"/>
        <v>0</v>
      </c>
      <c r="N34" s="42" t="str">
        <f t="shared" si="19"/>
        <v/>
      </c>
      <c r="O34" s="42" t="str">
        <f t="shared" si="20"/>
        <v/>
      </c>
      <c r="P34" s="48"/>
      <c r="Q34" s="55"/>
      <c r="R34" s="55"/>
      <c r="S34" s="55"/>
      <c r="T34" s="55"/>
      <c r="U34" s="55"/>
      <c r="V34" s="55"/>
      <c r="W34" s="55"/>
      <c r="X34" s="55"/>
      <c r="Y34" s="55"/>
      <c r="Z34" s="48"/>
      <c r="AA34" s="139"/>
      <c r="AB34" s="129"/>
      <c r="AC34" s="140"/>
      <c r="AD34" s="141">
        <f t="shared" si="21"/>
        <v>0</v>
      </c>
      <c r="AE34" s="141" t="str">
        <f t="shared" si="22"/>
        <v/>
      </c>
      <c r="AF34" s="141" t="str">
        <f t="shared" si="23"/>
        <v/>
      </c>
      <c r="AG34" s="142"/>
      <c r="AH34" s="143"/>
      <c r="AI34" s="143"/>
    </row>
    <row r="35" spans="1:35" ht="14" thickBot="1" x14ac:dyDescent="0.2">
      <c r="A35" s="87"/>
      <c r="B35" s="64"/>
      <c r="C35" s="88"/>
      <c r="D35" s="65"/>
      <c r="E35" s="66">
        <f t="shared" si="15"/>
        <v>0</v>
      </c>
      <c r="F35" s="67" t="str">
        <f t="shared" si="16"/>
        <v/>
      </c>
      <c r="G35" s="68" t="str">
        <f t="shared" si="17"/>
        <v/>
      </c>
      <c r="H35" s="70"/>
      <c r="I35" s="87"/>
      <c r="J35" s="64"/>
      <c r="K35" s="88"/>
      <c r="L35" s="65"/>
      <c r="M35" s="42">
        <f t="shared" si="18"/>
        <v>0</v>
      </c>
      <c r="N35" s="42" t="str">
        <f t="shared" si="19"/>
        <v/>
      </c>
      <c r="O35" s="42" t="str">
        <f t="shared" si="20"/>
        <v/>
      </c>
      <c r="P35" s="48"/>
      <c r="Q35" s="55"/>
      <c r="R35" s="55"/>
      <c r="S35" s="55"/>
      <c r="T35" s="55"/>
      <c r="U35" s="55"/>
      <c r="V35" s="55"/>
      <c r="W35" s="55"/>
      <c r="X35" s="55"/>
      <c r="Y35" s="55"/>
      <c r="Z35" s="48"/>
      <c r="AA35" s="139"/>
      <c r="AB35" s="129"/>
      <c r="AC35" s="140"/>
      <c r="AD35" s="141">
        <f t="shared" si="21"/>
        <v>0</v>
      </c>
      <c r="AE35" s="141" t="str">
        <f t="shared" si="22"/>
        <v/>
      </c>
      <c r="AF35" s="141" t="str">
        <f t="shared" si="23"/>
        <v/>
      </c>
      <c r="AG35" s="142"/>
      <c r="AH35" s="143"/>
      <c r="AI35" s="143"/>
    </row>
    <row r="36" spans="1:35" ht="14" thickBot="1" x14ac:dyDescent="0.2">
      <c r="A36" s="87"/>
      <c r="B36" s="64"/>
      <c r="C36" s="88"/>
      <c r="D36" s="65"/>
      <c r="E36" s="66">
        <f t="shared" si="15"/>
        <v>0</v>
      </c>
      <c r="F36" s="67" t="str">
        <f t="shared" si="16"/>
        <v/>
      </c>
      <c r="G36" s="68" t="str">
        <f t="shared" si="17"/>
        <v/>
      </c>
      <c r="H36" s="70"/>
      <c r="I36" s="87"/>
      <c r="J36" s="64"/>
      <c r="K36" s="88"/>
      <c r="L36" s="65"/>
      <c r="M36" s="42">
        <f t="shared" si="18"/>
        <v>0</v>
      </c>
      <c r="N36" s="42" t="str">
        <f t="shared" si="19"/>
        <v/>
      </c>
      <c r="O36" s="42" t="str">
        <f t="shared" si="20"/>
        <v/>
      </c>
      <c r="P36" s="48"/>
      <c r="Q36" s="52"/>
      <c r="R36" s="52"/>
      <c r="S36" s="52"/>
      <c r="T36" s="52"/>
      <c r="U36" s="52"/>
      <c r="V36" s="52"/>
      <c r="W36" s="52"/>
      <c r="X36" s="52"/>
      <c r="Y36" s="52"/>
      <c r="Z36" s="48"/>
      <c r="AA36" s="139"/>
      <c r="AB36" s="129"/>
      <c r="AC36" s="140"/>
      <c r="AD36" s="141">
        <f t="shared" si="21"/>
        <v>0</v>
      </c>
      <c r="AE36" s="141" t="str">
        <f t="shared" si="22"/>
        <v/>
      </c>
      <c r="AF36" s="141" t="str">
        <f t="shared" si="23"/>
        <v/>
      </c>
      <c r="AG36" s="142"/>
      <c r="AH36" s="143"/>
      <c r="AI36" s="143"/>
    </row>
    <row r="37" spans="1:35" ht="14" thickBot="1" x14ac:dyDescent="0.2">
      <c r="A37" s="87"/>
      <c r="B37" s="64"/>
      <c r="C37" s="88"/>
      <c r="D37" s="65"/>
      <c r="E37" s="66">
        <f t="shared" si="15"/>
        <v>0</v>
      </c>
      <c r="F37" s="67" t="str">
        <f t="shared" si="16"/>
        <v/>
      </c>
      <c r="G37" s="68" t="str">
        <f t="shared" si="17"/>
        <v/>
      </c>
      <c r="H37" s="70"/>
      <c r="I37" s="87"/>
      <c r="J37" s="64"/>
      <c r="K37" s="88"/>
      <c r="L37" s="65"/>
      <c r="M37" s="42">
        <f t="shared" si="18"/>
        <v>0</v>
      </c>
      <c r="N37" s="42" t="str">
        <f t="shared" si="19"/>
        <v/>
      </c>
      <c r="O37" s="42" t="str">
        <f t="shared" si="20"/>
        <v/>
      </c>
      <c r="P37" s="48"/>
      <c r="Q37" s="52"/>
      <c r="R37" s="52"/>
      <c r="S37" s="52"/>
      <c r="T37" s="52"/>
      <c r="U37" s="52"/>
      <c r="V37" s="52"/>
      <c r="W37" s="52"/>
      <c r="X37" s="52"/>
      <c r="Y37" s="52"/>
      <c r="Z37" s="48"/>
      <c r="AA37" s="139"/>
      <c r="AB37" s="129"/>
      <c r="AC37" s="140"/>
      <c r="AD37" s="141">
        <f t="shared" si="21"/>
        <v>0</v>
      </c>
      <c r="AE37" s="141" t="str">
        <f t="shared" si="22"/>
        <v/>
      </c>
      <c r="AF37" s="141" t="str">
        <f t="shared" si="23"/>
        <v/>
      </c>
      <c r="AG37" s="142"/>
      <c r="AH37" s="143"/>
      <c r="AI37" s="143"/>
    </row>
    <row r="38" spans="1:35" ht="14" thickBot="1" x14ac:dyDescent="0.2">
      <c r="A38" s="87"/>
      <c r="B38" s="64"/>
      <c r="C38" s="88"/>
      <c r="D38" s="65"/>
      <c r="E38" s="66">
        <f t="shared" si="15"/>
        <v>0</v>
      </c>
      <c r="F38" s="67" t="str">
        <f t="shared" si="16"/>
        <v/>
      </c>
      <c r="G38" s="68" t="str">
        <f t="shared" si="17"/>
        <v/>
      </c>
      <c r="H38" s="70"/>
      <c r="I38" s="87"/>
      <c r="J38" s="64"/>
      <c r="K38" s="88"/>
      <c r="L38" s="65"/>
      <c r="M38" s="42">
        <f t="shared" si="18"/>
        <v>0</v>
      </c>
      <c r="N38" s="42" t="str">
        <f t="shared" si="19"/>
        <v/>
      </c>
      <c r="O38" s="42" t="str">
        <f t="shared" si="20"/>
        <v/>
      </c>
      <c r="P38" s="48"/>
      <c r="Q38" s="52"/>
      <c r="R38" s="52"/>
      <c r="S38" s="52"/>
      <c r="T38" s="52"/>
      <c r="U38" s="52"/>
      <c r="V38" s="52"/>
      <c r="W38" s="52"/>
      <c r="X38" s="52"/>
      <c r="Y38" s="52"/>
      <c r="Z38" s="48"/>
      <c r="AA38" s="139"/>
      <c r="AB38" s="129"/>
      <c r="AC38" s="140"/>
      <c r="AD38" s="141">
        <f t="shared" si="21"/>
        <v>0</v>
      </c>
      <c r="AE38" s="141" t="str">
        <f t="shared" si="22"/>
        <v/>
      </c>
      <c r="AF38" s="141" t="str">
        <f t="shared" si="23"/>
        <v/>
      </c>
      <c r="AG38" s="142"/>
      <c r="AH38" s="143"/>
      <c r="AI38" s="143"/>
    </row>
    <row r="39" spans="1:35" ht="14" thickBot="1" x14ac:dyDescent="0.2">
      <c r="A39" s="87"/>
      <c r="B39" s="64"/>
      <c r="C39" s="88"/>
      <c r="D39" s="65"/>
      <c r="E39" s="66">
        <f t="shared" si="15"/>
        <v>0</v>
      </c>
      <c r="F39" s="67" t="str">
        <f t="shared" si="16"/>
        <v/>
      </c>
      <c r="G39" s="68" t="str">
        <f t="shared" si="17"/>
        <v/>
      </c>
      <c r="H39" s="70"/>
      <c r="I39" s="87"/>
      <c r="J39" s="64"/>
      <c r="K39" s="88"/>
      <c r="L39" s="65"/>
      <c r="M39" s="42">
        <f t="shared" si="18"/>
        <v>0</v>
      </c>
      <c r="N39" s="42" t="str">
        <f t="shared" si="19"/>
        <v/>
      </c>
      <c r="O39" s="42" t="str">
        <f t="shared" si="20"/>
        <v/>
      </c>
      <c r="P39" s="48"/>
      <c r="Z39" s="48"/>
      <c r="AA39" s="139"/>
      <c r="AB39" s="129"/>
      <c r="AC39" s="140"/>
      <c r="AD39" s="141">
        <f t="shared" si="21"/>
        <v>0</v>
      </c>
      <c r="AE39" s="141" t="str">
        <f t="shared" si="22"/>
        <v/>
      </c>
      <c r="AF39" s="141" t="str">
        <f t="shared" si="23"/>
        <v/>
      </c>
      <c r="AG39" s="142"/>
      <c r="AH39" s="143"/>
      <c r="AI39" s="143"/>
    </row>
    <row r="40" spans="1:35" ht="14" thickBot="1" x14ac:dyDescent="0.2">
      <c r="A40" s="87"/>
      <c r="B40" s="64"/>
      <c r="C40" s="88"/>
      <c r="D40" s="65"/>
      <c r="E40" s="66">
        <f t="shared" si="15"/>
        <v>0</v>
      </c>
      <c r="F40" s="67" t="str">
        <f t="shared" si="16"/>
        <v/>
      </c>
      <c r="G40" s="68" t="str">
        <f t="shared" si="17"/>
        <v/>
      </c>
      <c r="H40" s="70"/>
      <c r="I40" s="87"/>
      <c r="J40" s="64"/>
      <c r="K40" s="88"/>
      <c r="L40" s="65"/>
      <c r="M40" s="42">
        <f t="shared" si="18"/>
        <v>0</v>
      </c>
      <c r="N40" s="42" t="str">
        <f t="shared" si="19"/>
        <v/>
      </c>
      <c r="O40" s="42" t="str">
        <f t="shared" si="20"/>
        <v/>
      </c>
      <c r="P40" s="48"/>
      <c r="Z40" s="48"/>
      <c r="AA40" s="139"/>
      <c r="AB40" s="129"/>
      <c r="AC40" s="140"/>
      <c r="AD40" s="141">
        <f t="shared" si="21"/>
        <v>0</v>
      </c>
      <c r="AE40" s="141" t="str">
        <f t="shared" si="22"/>
        <v/>
      </c>
      <c r="AF40" s="141" t="str">
        <f t="shared" si="23"/>
        <v/>
      </c>
      <c r="AG40" s="142"/>
      <c r="AH40" s="143"/>
      <c r="AI40" s="143"/>
    </row>
    <row r="41" spans="1:35" ht="14" thickBot="1" x14ac:dyDescent="0.2">
      <c r="A41" s="87"/>
      <c r="B41" s="64"/>
      <c r="C41" s="88"/>
      <c r="D41" s="65"/>
      <c r="E41" s="66">
        <f t="shared" si="15"/>
        <v>0</v>
      </c>
      <c r="F41" s="67" t="str">
        <f t="shared" si="16"/>
        <v/>
      </c>
      <c r="G41" s="68" t="str">
        <f t="shared" si="17"/>
        <v/>
      </c>
      <c r="H41" s="70"/>
      <c r="I41" s="87"/>
      <c r="J41" s="64"/>
      <c r="K41" s="88"/>
      <c r="L41" s="65"/>
      <c r="M41" s="42">
        <f t="shared" si="18"/>
        <v>0</v>
      </c>
      <c r="N41" s="42" t="str">
        <f t="shared" si="19"/>
        <v/>
      </c>
      <c r="O41" s="42" t="str">
        <f t="shared" si="20"/>
        <v/>
      </c>
      <c r="P41" s="48"/>
      <c r="Z41" s="48"/>
      <c r="AA41" s="139"/>
      <c r="AB41" s="129"/>
      <c r="AC41" s="140"/>
      <c r="AD41" s="141">
        <f t="shared" si="21"/>
        <v>0</v>
      </c>
      <c r="AE41" s="141" t="str">
        <f t="shared" si="22"/>
        <v/>
      </c>
      <c r="AF41" s="141" t="str">
        <f t="shared" si="23"/>
        <v/>
      </c>
      <c r="AG41" s="142"/>
      <c r="AH41" s="143"/>
      <c r="AI41" s="143"/>
    </row>
    <row r="42" spans="1:35" ht="14" thickBot="1" x14ac:dyDescent="0.2">
      <c r="A42" s="87"/>
      <c r="B42" s="64"/>
      <c r="C42" s="88"/>
      <c r="D42" s="65"/>
      <c r="E42" s="66">
        <f t="shared" si="15"/>
        <v>0</v>
      </c>
      <c r="F42" s="67" t="str">
        <f t="shared" si="16"/>
        <v/>
      </c>
      <c r="G42" s="68" t="str">
        <f t="shared" si="17"/>
        <v/>
      </c>
      <c r="H42" s="70"/>
      <c r="I42" s="87"/>
      <c r="J42" s="64"/>
      <c r="K42" s="88"/>
      <c r="L42" s="65"/>
      <c r="M42" s="42">
        <f t="shared" si="18"/>
        <v>0</v>
      </c>
      <c r="N42" s="42" t="str">
        <f t="shared" si="19"/>
        <v/>
      </c>
      <c r="O42" s="42" t="str">
        <f t="shared" si="20"/>
        <v/>
      </c>
      <c r="P42" s="48"/>
      <c r="Z42" s="48"/>
      <c r="AA42" s="57"/>
      <c r="AB42" s="32"/>
      <c r="AC42" s="32"/>
      <c r="AD42" s="42"/>
      <c r="AE42" s="42" t="str">
        <f t="shared" ref="AE42" si="24">IF(OR(AC42="A",AC42="B",AC42="C",AC42="D",AC42="F",AND(AC42&gt;=0,AC42&lt;=4,ISNUMBER(AC42))),IF(AG42&lt;&gt;"",AG42,3),"")</f>
        <v/>
      </c>
      <c r="AF42" s="42" t="str">
        <f t="shared" ref="AF42" si="25">IF(OR(AC42="A",AC42="B",AC42="C",AC42="D",AC42="P",AND(AC42&gt;=0,AC42&lt;=4,ISNUMBER(AC42))),IF(AG42&lt;&gt;"",AG42,3),"")</f>
        <v/>
      </c>
      <c r="AG42" s="115"/>
      <c r="AH42" s="55"/>
      <c r="AI42" s="55"/>
    </row>
    <row r="43" spans="1:35" ht="14" thickBot="1" x14ac:dyDescent="0.2">
      <c r="A43" s="87"/>
      <c r="B43" s="64"/>
      <c r="C43" s="88"/>
      <c r="D43" s="65"/>
      <c r="E43" s="66">
        <f t="shared" si="15"/>
        <v>0</v>
      </c>
      <c r="F43" s="67" t="str">
        <f t="shared" si="16"/>
        <v/>
      </c>
      <c r="G43" s="68" t="str">
        <f t="shared" si="17"/>
        <v/>
      </c>
      <c r="H43" s="70"/>
      <c r="I43" s="87"/>
      <c r="J43" s="64"/>
      <c r="K43" s="88"/>
      <c r="L43" s="65"/>
      <c r="M43" s="42">
        <f t="shared" si="18"/>
        <v>0</v>
      </c>
      <c r="N43" s="42" t="str">
        <f t="shared" si="19"/>
        <v/>
      </c>
      <c r="O43" s="42" t="str">
        <f t="shared" si="20"/>
        <v/>
      </c>
      <c r="P43" s="48"/>
      <c r="Z43" s="48"/>
      <c r="AA43" s="57"/>
    </row>
    <row r="44" spans="1:35" x14ac:dyDescent="0.15">
      <c r="A44" s="87"/>
      <c r="B44" s="64"/>
      <c r="C44" s="88"/>
      <c r="D44" s="65"/>
      <c r="E44" s="66">
        <f t="shared" si="15"/>
        <v>0</v>
      </c>
      <c r="F44" s="67" t="str">
        <f t="shared" si="16"/>
        <v/>
      </c>
      <c r="G44" s="68" t="str">
        <f t="shared" si="17"/>
        <v/>
      </c>
      <c r="H44" s="70"/>
      <c r="I44" s="87"/>
      <c r="J44" s="64"/>
      <c r="K44" s="88"/>
      <c r="L44" s="65"/>
      <c r="M44" s="42">
        <f t="shared" si="18"/>
        <v>0</v>
      </c>
      <c r="N44" s="42" t="str">
        <f t="shared" si="19"/>
        <v/>
      </c>
      <c r="O44" s="42" t="str">
        <f t="shared" si="20"/>
        <v/>
      </c>
      <c r="P44" s="48"/>
      <c r="Z44" s="48"/>
      <c r="AA44" s="72"/>
    </row>
    <row r="45" spans="1:35" x14ac:dyDescent="0.15">
      <c r="A45" s="98"/>
      <c r="B45" s="98"/>
      <c r="C45" s="96"/>
      <c r="D45" s="99"/>
      <c r="E45" s="42"/>
      <c r="F45" s="42"/>
      <c r="G45" s="42"/>
      <c r="H45" s="59"/>
      <c r="I45" s="98"/>
      <c r="J45" s="98"/>
      <c r="K45" s="96"/>
      <c r="L45" s="99"/>
      <c r="M45" s="42"/>
      <c r="N45" s="42"/>
      <c r="O45" s="42"/>
      <c r="P45" s="48"/>
      <c r="Z45" s="48"/>
    </row>
    <row r="46" spans="1:35" x14ac:dyDescent="0.15">
      <c r="A46" s="97"/>
      <c r="B46" s="97"/>
      <c r="C46" s="97"/>
      <c r="D46" s="97"/>
      <c r="E46" s="42"/>
      <c r="F46" s="42"/>
      <c r="G46" s="42"/>
      <c r="H46" s="42"/>
      <c r="I46" s="97"/>
      <c r="J46" s="97"/>
      <c r="K46" s="97"/>
      <c r="L46" s="97"/>
    </row>
  </sheetData>
  <sheetProtection algorithmName="SHA-512" hashValue="zD/NRhU15LiqlUwM3iCPBwCt4g2PeqOak2gDem/p3wDZtAWGC0cPgD7hjB3gAc/fI0Ll2H7n4wJ8o1oLs/5Tlg==" saltValue="mYZsKHIzSUM2Hw6zPvxZ5Q==" spinCount="100000" sheet="1" objects="1" scenarios="1"/>
  <mergeCells count="82">
    <mergeCell ref="AH36:AI36"/>
    <mergeCell ref="AH37:AI37"/>
    <mergeCell ref="AH38:AI38"/>
    <mergeCell ref="AH31:AI31"/>
    <mergeCell ref="AH32:AI32"/>
    <mergeCell ref="AH33:AI33"/>
    <mergeCell ref="AH34:AI34"/>
    <mergeCell ref="AH35:AI35"/>
    <mergeCell ref="C8:D8"/>
    <mergeCell ref="I8:L8"/>
    <mergeCell ref="X8:Y8"/>
    <mergeCell ref="AH8:AI8"/>
    <mergeCell ref="C9:D9"/>
    <mergeCell ref="I9:L9"/>
    <mergeCell ref="X9:Y9"/>
    <mergeCell ref="AH9:AI9"/>
    <mergeCell ref="S1:Y1"/>
    <mergeCell ref="AG1:AI1"/>
    <mergeCell ref="C7:D7"/>
    <mergeCell ref="I7:L7"/>
    <mergeCell ref="X7:Y7"/>
    <mergeCell ref="B1:Q1"/>
    <mergeCell ref="C10:D10"/>
    <mergeCell ref="I10:L10"/>
    <mergeCell ref="AH11:AI11"/>
    <mergeCell ref="AH10:AI10"/>
    <mergeCell ref="C13:D13"/>
    <mergeCell ref="I13:L13"/>
    <mergeCell ref="AH12:AI12"/>
    <mergeCell ref="X11:Y11"/>
    <mergeCell ref="C11:D11"/>
    <mergeCell ref="I11:L11"/>
    <mergeCell ref="X10:Y10"/>
    <mergeCell ref="Q13:W13"/>
    <mergeCell ref="AH16:AI16"/>
    <mergeCell ref="AH13:AI13"/>
    <mergeCell ref="C12:D12"/>
    <mergeCell ref="I12:L12"/>
    <mergeCell ref="AH14:AI14"/>
    <mergeCell ref="C14:D14"/>
    <mergeCell ref="Q15:R15"/>
    <mergeCell ref="AH20:AI20"/>
    <mergeCell ref="Q16:R16"/>
    <mergeCell ref="I14:L14"/>
    <mergeCell ref="C18:D18"/>
    <mergeCell ref="I18:L18"/>
    <mergeCell ref="AH18:AI18"/>
    <mergeCell ref="Q18:R18"/>
    <mergeCell ref="C15:D15"/>
    <mergeCell ref="I15:L15"/>
    <mergeCell ref="AH17:AI17"/>
    <mergeCell ref="C16:D16"/>
    <mergeCell ref="I16:L16"/>
    <mergeCell ref="C17:D17"/>
    <mergeCell ref="I17:L17"/>
    <mergeCell ref="Q17:R17"/>
    <mergeCell ref="AH15:AI15"/>
    <mergeCell ref="C21:D21"/>
    <mergeCell ref="I21:L21"/>
    <mergeCell ref="Q19:R19"/>
    <mergeCell ref="C20:D20"/>
    <mergeCell ref="I20:L20"/>
    <mergeCell ref="Q21:R21"/>
    <mergeCell ref="C19:D19"/>
    <mergeCell ref="I19:L19"/>
    <mergeCell ref="Q20:R20"/>
    <mergeCell ref="AH41:AI41"/>
    <mergeCell ref="C22:D22"/>
    <mergeCell ref="I22:L22"/>
    <mergeCell ref="C23:D23"/>
    <mergeCell ref="I23:L23"/>
    <mergeCell ref="C24:D24"/>
    <mergeCell ref="I24:L24"/>
    <mergeCell ref="AH25:AI25"/>
    <mergeCell ref="AH24:AI24"/>
    <mergeCell ref="AH23:AI23"/>
    <mergeCell ref="AH22:AI22"/>
    <mergeCell ref="AH26:AI26"/>
    <mergeCell ref="AH39:AI39"/>
    <mergeCell ref="AH40:AI40"/>
    <mergeCell ref="A25:L25"/>
    <mergeCell ref="Q22:R22"/>
  </mergeCells>
  <conditionalFormatting sqref="AA30">
    <cfRule type="expression" dxfId="50" priority="191" stopIfTrue="1">
      <formula>(#REF!="")</formula>
    </cfRule>
  </conditionalFormatting>
  <conditionalFormatting sqref="AA44">
    <cfRule type="expression" dxfId="49" priority="286" stopIfTrue="1">
      <formula>SUM(#REF!, #REF!)&lt;15</formula>
    </cfRule>
    <cfRule type="expression" dxfId="48" priority="287" stopIfTrue="1">
      <formula>SUM(#REF!,#REF!)&gt;15</formula>
    </cfRule>
  </conditionalFormatting>
  <conditionalFormatting sqref="Q7:Q9 Q11 AA8:AA20">
    <cfRule type="expression" dxfId="47" priority="133" stopIfTrue="1">
      <formula>(S7="")</formula>
    </cfRule>
  </conditionalFormatting>
  <conditionalFormatting sqref="R7:R9 R11 AB8:AB20">
    <cfRule type="expression" dxfId="46" priority="132" stopIfTrue="1">
      <formula>(S7="")</formula>
    </cfRule>
  </conditionalFormatting>
  <conditionalFormatting sqref="A29:A44">
    <cfRule type="expression" dxfId="45" priority="131" stopIfTrue="1">
      <formula>(C29="")</formula>
    </cfRule>
  </conditionalFormatting>
  <conditionalFormatting sqref="B29:B44">
    <cfRule type="expression" dxfId="44" priority="130" stopIfTrue="1">
      <formula>(C29="")</formula>
    </cfRule>
  </conditionalFormatting>
  <conditionalFormatting sqref="I29:I44">
    <cfRule type="expression" dxfId="43" priority="127" stopIfTrue="1">
      <formula>(K29="")</formula>
    </cfRule>
  </conditionalFormatting>
  <conditionalFormatting sqref="J29:J44">
    <cfRule type="expression" dxfId="42" priority="126" stopIfTrue="1">
      <formula>(K29="")</formula>
    </cfRule>
  </conditionalFormatting>
  <conditionalFormatting sqref="A3">
    <cfRule type="expression" dxfId="41" priority="338" stopIfTrue="1">
      <formula>SUM(F7:F21)&lt;40</formula>
    </cfRule>
    <cfRule type="expression" dxfId="40" priority="339" stopIfTrue="1">
      <formula>SUM(F7:F21)&gt;40</formula>
    </cfRule>
  </conditionalFormatting>
  <conditionalFormatting sqref="AG10 W8:W11 AG12:AG20">
    <cfRule type="expression" dxfId="39" priority="94" stopIfTrue="1">
      <formula>W8&lt;&gt;""</formula>
    </cfRule>
  </conditionalFormatting>
  <conditionalFormatting sqref="AG22">
    <cfRule type="expression" dxfId="38" priority="91" stopIfTrue="1">
      <formula>AG22&lt;&gt;""</formula>
    </cfRule>
  </conditionalFormatting>
  <conditionalFormatting sqref="AB22">
    <cfRule type="expression" dxfId="37" priority="90" stopIfTrue="1">
      <formula>(AC22="")</formula>
    </cfRule>
  </conditionalFormatting>
  <conditionalFormatting sqref="AB29">
    <cfRule type="expression" dxfId="36" priority="80" stopIfTrue="1">
      <formula>(AC29="")</formula>
    </cfRule>
  </conditionalFormatting>
  <conditionalFormatting sqref="AB31">
    <cfRule type="expression" dxfId="35" priority="50" stopIfTrue="1">
      <formula>(AC31="")</formula>
    </cfRule>
  </conditionalFormatting>
  <conditionalFormatting sqref="AA31">
    <cfRule type="expression" dxfId="34" priority="51" stopIfTrue="1">
      <formula>(AC31="")</formula>
    </cfRule>
  </conditionalFormatting>
  <conditionalFormatting sqref="AA42">
    <cfRule type="expression" dxfId="33" priority="471" stopIfTrue="1">
      <formula>(#REF!="")</formula>
    </cfRule>
  </conditionalFormatting>
  <conditionalFormatting sqref="AA43">
    <cfRule type="expression" dxfId="32" priority="472" stopIfTrue="1">
      <formula>(#REF!="")</formula>
    </cfRule>
  </conditionalFormatting>
  <conditionalFormatting sqref="AA21">
    <cfRule type="expression" dxfId="31" priority="528" stopIfTrue="1">
      <formula>SUM(AF23:AF25)&lt;9</formula>
    </cfRule>
    <cfRule type="expression" dxfId="30" priority="529" stopIfTrue="1">
      <formula>SUM(AF23:AF25)&gt;9</formula>
    </cfRule>
  </conditionalFormatting>
  <conditionalFormatting sqref="AA22">
    <cfRule type="expression" dxfId="29" priority="530" stopIfTrue="1">
      <formula>SUM(AF23:AF25)&lt;9</formula>
    </cfRule>
    <cfRule type="expression" dxfId="28" priority="531" stopIfTrue="1">
      <formula>SUM(AF23:AF25)&gt;9</formula>
    </cfRule>
  </conditionalFormatting>
  <conditionalFormatting sqref="AA7">
    <cfRule type="expression" dxfId="27" priority="550" stopIfTrue="1">
      <formula>SUM(AF8:AF18)&lt;30</formula>
    </cfRule>
    <cfRule type="expression" dxfId="26" priority="551" stopIfTrue="1">
      <formula>SUM(AF8:AF18)&gt;30</formula>
    </cfRule>
  </conditionalFormatting>
  <conditionalFormatting sqref="AA29">
    <cfRule type="expression" dxfId="25" priority="554" stopIfTrue="1">
      <formula>SUM(AF31:AF41)&lt;21</formula>
    </cfRule>
    <cfRule type="expression" dxfId="24" priority="555" stopIfTrue="1">
      <formula>SUM(AF31:AF41)&gt;21</formula>
    </cfRule>
  </conditionalFormatting>
  <conditionalFormatting sqref="B7:B20 B22">
    <cfRule type="expression" dxfId="23" priority="36" stopIfTrue="1">
      <formula>(C7="")</formula>
    </cfRule>
  </conditionalFormatting>
  <conditionalFormatting sqref="A7:A22">
    <cfRule type="expression" dxfId="22" priority="37" stopIfTrue="1">
      <formula>(C7="")</formula>
    </cfRule>
  </conditionalFormatting>
  <conditionalFormatting sqref="AB23:AB25">
    <cfRule type="expression" dxfId="21" priority="27" stopIfTrue="1">
      <formula>(AC23="")</formula>
    </cfRule>
  </conditionalFormatting>
  <conditionalFormatting sqref="AA23:AA25">
    <cfRule type="expression" dxfId="20" priority="28" stopIfTrue="1">
      <formula>(AC23="")</formula>
    </cfRule>
  </conditionalFormatting>
  <conditionalFormatting sqref="AB32:AB41">
    <cfRule type="expression" dxfId="19" priority="22" stopIfTrue="1">
      <formula>(AC32="")</formula>
    </cfRule>
  </conditionalFormatting>
  <conditionalFormatting sqref="AA32:AA41">
    <cfRule type="expression" dxfId="18" priority="23" stopIfTrue="1">
      <formula>(AC32="")</formula>
    </cfRule>
  </conditionalFormatting>
  <conditionalFormatting sqref="Q16:R16">
    <cfRule type="expression" dxfId="17" priority="21">
      <formula>$Q$16&lt;2</formula>
    </cfRule>
  </conditionalFormatting>
  <conditionalFormatting sqref="Q20:R20">
    <cfRule type="expression" dxfId="16" priority="20">
      <formula>"$Q$19&lt;2"</formula>
    </cfRule>
  </conditionalFormatting>
  <conditionalFormatting sqref="AG33">
    <cfRule type="expression" dxfId="15" priority="15" stopIfTrue="1">
      <formula>AG33&lt;&gt;""</formula>
    </cfRule>
  </conditionalFormatting>
  <conditionalFormatting sqref="H7:H15">
    <cfRule type="expression" dxfId="14" priority="14" stopIfTrue="1">
      <formula>H7&lt;&gt;""</formula>
    </cfRule>
  </conditionalFormatting>
  <conditionalFormatting sqref="H17:H20 H22:H24">
    <cfRule type="expression" dxfId="13" priority="12" stopIfTrue="1">
      <formula>H17&lt;&gt;""</formula>
    </cfRule>
  </conditionalFormatting>
  <conditionalFormatting sqref="AG8">
    <cfRule type="expression" dxfId="12" priority="10" stopIfTrue="1">
      <formula>AG8&lt;&gt;""</formula>
    </cfRule>
  </conditionalFormatting>
  <conditionalFormatting sqref="AG23:AG25">
    <cfRule type="expression" dxfId="11" priority="8" stopIfTrue="1">
      <formula>AG23&lt;&gt;""</formula>
    </cfRule>
  </conditionalFormatting>
  <conditionalFormatting sqref="AG31:AG32">
    <cfRule type="expression" dxfId="10" priority="7" stopIfTrue="1">
      <formula>AG31&lt;&gt;""</formula>
    </cfRule>
  </conditionalFormatting>
  <conditionalFormatting sqref="AG34:AG41">
    <cfRule type="expression" dxfId="9" priority="6" stopIfTrue="1">
      <formula>AG34&lt;&gt;""</formula>
    </cfRule>
  </conditionalFormatting>
  <conditionalFormatting sqref="Q3">
    <cfRule type="expression" dxfId="8" priority="566" stopIfTrue="1">
      <formula>SUM(U7:U17)&lt;13</formula>
    </cfRule>
    <cfRule type="expression" dxfId="7" priority="567" stopIfTrue="1">
      <formula>SUM(U7:U17)&gt;13</formula>
    </cfRule>
  </conditionalFormatting>
  <conditionalFormatting sqref="B21">
    <cfRule type="expression" dxfId="6" priority="5" stopIfTrue="1">
      <formula>(C21="")</formula>
    </cfRule>
  </conditionalFormatting>
  <conditionalFormatting sqref="H21">
    <cfRule type="expression" dxfId="5" priority="4" stopIfTrue="1">
      <formula>H21&lt;&gt;""</formula>
    </cfRule>
  </conditionalFormatting>
  <conditionalFormatting sqref="AG9">
    <cfRule type="expression" dxfId="4" priority="3" stopIfTrue="1">
      <formula>AG9&lt;&gt;""</formula>
    </cfRule>
  </conditionalFormatting>
  <conditionalFormatting sqref="R10">
    <cfRule type="expression" dxfId="3" priority="1" stopIfTrue="1">
      <formula>(S10="")</formula>
    </cfRule>
  </conditionalFormatting>
  <conditionalFormatting sqref="Q10">
    <cfRule type="expression" dxfId="2" priority="2" stopIfTrue="1">
      <formula>(S10="")</formula>
    </cfRule>
  </conditionalFormatting>
  <conditionalFormatting sqref="AA3">
    <cfRule type="expression" dxfId="1" priority="576" stopIfTrue="1">
      <formula>SUM(AF8:AF41)&lt;60</formula>
    </cfRule>
    <cfRule type="expression" dxfId="0" priority="577" stopIfTrue="1">
      <formula>SUM(AF8:AF41)&lt;60</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3" customWidth="1"/>
    <col min="2" max="2" width="17" style="23" customWidth="1"/>
    <col min="3" max="3" width="12" style="23" customWidth="1"/>
    <col min="4" max="4" width="19.5" style="23" customWidth="1"/>
    <col min="5" max="5" width="32.33203125" style="24" customWidth="1"/>
    <col min="6" max="6" width="12.33203125" style="24" customWidth="1"/>
    <col min="7" max="7" width="9.1640625" style="23" hidden="1" customWidth="1"/>
    <col min="8" max="8" width="0.5" style="23" customWidth="1"/>
    <col min="9" max="9" width="9.1640625" style="23" hidden="1" customWidth="1"/>
    <col min="10" max="16384" width="9.1640625" style="23"/>
  </cols>
  <sheetData>
    <row r="1" spans="1:8" s="6" customFormat="1" ht="19" customHeight="1" x14ac:dyDescent="0.2">
      <c r="A1" s="174" t="s">
        <v>2</v>
      </c>
      <c r="B1" s="174"/>
      <c r="C1" s="174"/>
      <c r="D1" s="174"/>
      <c r="E1" s="174"/>
      <c r="F1" s="174"/>
      <c r="G1" s="5"/>
      <c r="H1" s="5"/>
    </row>
    <row r="2" spans="1:8" s="8" customFormat="1" ht="15.75" customHeight="1" x14ac:dyDescent="0.2">
      <c r="A2" s="175" t="s">
        <v>3</v>
      </c>
      <c r="B2" s="175"/>
      <c r="C2" s="175"/>
      <c r="D2" s="175"/>
      <c r="E2" s="175"/>
      <c r="F2" s="175"/>
      <c r="G2" s="7"/>
      <c r="H2" s="7"/>
    </row>
    <row r="3" spans="1:8" s="8" customFormat="1" ht="15" customHeight="1" x14ac:dyDescent="0.2">
      <c r="A3" s="175" t="s">
        <v>66</v>
      </c>
      <c r="B3" s="175"/>
      <c r="C3" s="175"/>
      <c r="D3" s="175"/>
      <c r="E3" s="175"/>
      <c r="F3" s="175"/>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6" t="str">
        <f>'AGBU-PLAW'!B1</f>
        <v>LNAME, FNAME</v>
      </c>
      <c r="C7" s="176"/>
      <c r="D7" s="176"/>
      <c r="E7" s="177"/>
      <c r="F7" s="178"/>
      <c r="G7" s="7"/>
      <c r="H7" s="7"/>
    </row>
    <row r="8" spans="1:8" s="8" customFormat="1" ht="10.5" customHeight="1" x14ac:dyDescent="0.2">
      <c r="A8" s="25"/>
      <c r="B8" s="25"/>
      <c r="C8" s="25"/>
      <c r="D8" s="25"/>
      <c r="E8" s="75"/>
      <c r="F8" s="10"/>
      <c r="G8" s="7"/>
      <c r="H8" s="7"/>
    </row>
    <row r="9" spans="1:8" s="8" customFormat="1" ht="18" x14ac:dyDescent="0.2">
      <c r="A9" s="26" t="s">
        <v>6</v>
      </c>
      <c r="B9" s="27"/>
      <c r="C9" s="27"/>
      <c r="D9" s="27"/>
      <c r="E9" s="28" t="s">
        <v>7</v>
      </c>
      <c r="F9" s="10"/>
      <c r="G9" s="7"/>
      <c r="H9" s="7"/>
    </row>
    <row r="10" spans="1:8" s="8" customFormat="1" ht="19" customHeight="1" x14ac:dyDescent="0.2">
      <c r="A10" s="25"/>
      <c r="B10" s="179" t="str">
        <f>'AGBU-PLAW'!S1</f>
        <v>00000000</v>
      </c>
      <c r="C10" s="179"/>
      <c r="D10" s="179"/>
      <c r="E10" s="91">
        <f>'AGBU-PLAW'!Q13</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76"/>
      <c r="B13" s="180"/>
      <c r="C13" s="180"/>
      <c r="D13" s="180"/>
      <c r="E13" s="181" t="str">
        <f>'AGBU-PLAW'!Z1</f>
        <v>AGBU-PLAW</v>
      </c>
      <c r="F13" s="181"/>
      <c r="G13" s="182"/>
      <c r="H13" s="7"/>
    </row>
    <row r="14" spans="1:8" s="8" customFormat="1" ht="10.5" customHeight="1" x14ac:dyDescent="0.2">
      <c r="A14" s="9"/>
      <c r="B14" s="183"/>
      <c r="C14" s="183"/>
      <c r="D14" s="17"/>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6" t="str">
        <f>'AGBU-PLAW'!AG1</f>
        <v>ADVISOR</v>
      </c>
      <c r="C16" s="176"/>
      <c r="D16" s="14"/>
      <c r="E16" s="92" t="str">
        <f>'AGBU-PLAW'!Q16</f>
        <v>N/A</v>
      </c>
      <c r="F16" s="10"/>
      <c r="G16" s="7"/>
      <c r="H16" s="7"/>
    </row>
    <row r="17" spans="1:8" s="8" customFormat="1" ht="10.5" customHeight="1" x14ac:dyDescent="0.2">
      <c r="A17" s="9"/>
      <c r="B17" s="9"/>
      <c r="C17" s="9"/>
      <c r="D17" s="9"/>
      <c r="E17" s="10"/>
      <c r="F17" s="10"/>
      <c r="G17" s="7"/>
      <c r="H17" s="7"/>
    </row>
    <row r="18" spans="1:8" s="8" customFormat="1" ht="18" x14ac:dyDescent="0.2">
      <c r="A18" s="11"/>
      <c r="B18" s="184" t="s">
        <v>12</v>
      </c>
      <c r="C18" s="184"/>
      <c r="D18" s="184"/>
      <c r="E18" s="13" t="s">
        <v>67</v>
      </c>
      <c r="F18" s="10"/>
      <c r="G18" s="7"/>
      <c r="H18" s="7"/>
    </row>
    <row r="19" spans="1:8" s="8" customFormat="1" ht="15.75" customHeight="1" x14ac:dyDescent="0.2">
      <c r="A19" s="9"/>
      <c r="B19" s="184"/>
      <c r="C19" s="184"/>
      <c r="D19" s="184"/>
      <c r="E19" s="92" t="str">
        <f>'AGBU-PLAW'!Q20</f>
        <v>N/A</v>
      </c>
      <c r="F19" s="10"/>
      <c r="G19" s="7"/>
      <c r="H19" s="7"/>
    </row>
    <row r="20" spans="1:8" s="8" customFormat="1" ht="21.5" customHeight="1" x14ac:dyDescent="0.2">
      <c r="A20" s="123" t="s">
        <v>52</v>
      </c>
      <c r="B20" s="12"/>
      <c r="C20" s="94">
        <f>'AGBU-PLAW'!Q15</f>
        <v>0</v>
      </c>
      <c r="D20" s="78"/>
      <c r="E20" s="10" t="s">
        <v>68</v>
      </c>
      <c r="F20" s="93">
        <f>'AGBU-PLAW'!Q17</f>
        <v>0</v>
      </c>
      <c r="G20" s="7"/>
      <c r="H20" s="7"/>
    </row>
    <row r="21" spans="1:8" s="8" customFormat="1" ht="18" x14ac:dyDescent="0.2">
      <c r="A21" s="11" t="s">
        <v>13</v>
      </c>
      <c r="B21" s="12"/>
      <c r="C21" s="173"/>
      <c r="D21" s="173"/>
      <c r="E21" s="10" t="s">
        <v>69</v>
      </c>
      <c r="F21" s="93">
        <f>'AGBU-PLAW'!Q19</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29"/>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8"/>
      <c r="B25" s="186"/>
      <c r="C25" s="186"/>
      <c r="D25" s="186"/>
      <c r="E25" s="186"/>
      <c r="F25" s="186"/>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79"/>
      <c r="E27" s="10" t="s">
        <v>70</v>
      </c>
      <c r="F27" s="10"/>
      <c r="G27" s="7"/>
      <c r="H27" s="7"/>
    </row>
    <row r="28" spans="1:8" s="8" customFormat="1" ht="21.5" hidden="1" customHeight="1" x14ac:dyDescent="0.2">
      <c r="A28" s="9"/>
      <c r="B28" s="187"/>
      <c r="C28" s="187"/>
      <c r="D28" s="74"/>
      <c r="E28" s="10"/>
      <c r="F28" s="10"/>
      <c r="G28" s="7"/>
      <c r="H28" s="7"/>
    </row>
    <row r="29" spans="1:8" s="8" customFormat="1" ht="19.5" customHeight="1" x14ac:dyDescent="0.2">
      <c r="A29" s="80"/>
      <c r="B29" s="188"/>
      <c r="C29" s="188"/>
      <c r="D29" s="188"/>
      <c r="E29" s="189"/>
      <c r="F29" s="189"/>
      <c r="G29" s="7"/>
      <c r="H29" s="7"/>
    </row>
    <row r="30" spans="1:8" s="8" customFormat="1" ht="6.75" customHeight="1" x14ac:dyDescent="0.2">
      <c r="A30" s="11"/>
      <c r="B30" s="9"/>
      <c r="C30" s="9"/>
      <c r="D30" s="81"/>
      <c r="E30" s="10"/>
      <c r="F30" s="10"/>
      <c r="G30" s="7"/>
      <c r="H30" s="7"/>
    </row>
    <row r="31" spans="1:8" s="8" customFormat="1" ht="19.5" customHeight="1" x14ac:dyDescent="0.2">
      <c r="A31" s="11" t="s">
        <v>16</v>
      </c>
      <c r="B31" s="9"/>
      <c r="C31" s="9"/>
      <c r="D31" s="19"/>
      <c r="E31" s="77"/>
      <c r="F31" s="10"/>
      <c r="G31" s="7"/>
      <c r="H31" s="7"/>
    </row>
    <row r="32" spans="1:8" s="8" customFormat="1" ht="15.75" customHeight="1" x14ac:dyDescent="0.2">
      <c r="A32" s="9"/>
      <c r="B32" s="82"/>
      <c r="C32" s="11"/>
      <c r="D32" s="11"/>
      <c r="E32" s="10" t="s">
        <v>53</v>
      </c>
      <c r="F32" s="10"/>
      <c r="G32" s="7"/>
      <c r="H32" s="7"/>
    </row>
    <row r="33" spans="1:9" s="8" customFormat="1" ht="6.75"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1"/>
      <c r="F37" s="21"/>
      <c r="G37" s="22"/>
      <c r="H37" s="22"/>
    </row>
    <row r="38" spans="1:9" ht="18" x14ac:dyDescent="0.2">
      <c r="A38" s="11" t="s">
        <v>54</v>
      </c>
      <c r="B38" s="20"/>
      <c r="C38" s="20"/>
      <c r="D38" s="20"/>
      <c r="E38" s="83"/>
      <c r="F38" s="83"/>
      <c r="G38" s="22"/>
      <c r="H38" s="22"/>
    </row>
    <row r="39" spans="1:9" ht="16" x14ac:dyDescent="0.2">
      <c r="A39" s="21"/>
      <c r="B39" s="190" t="s">
        <v>57</v>
      </c>
      <c r="C39" s="190"/>
      <c r="D39" s="190"/>
      <c r="E39" s="190"/>
      <c r="F39" s="190"/>
      <c r="G39" s="190"/>
      <c r="H39" s="190"/>
      <c r="I39" s="190"/>
    </row>
    <row r="40" spans="1:9" x14ac:dyDescent="0.15">
      <c r="A40" s="20"/>
      <c r="B40" s="20"/>
      <c r="C40" s="20"/>
      <c r="D40" s="20"/>
      <c r="E40" s="21"/>
      <c r="F40" s="21"/>
      <c r="G40" s="22"/>
      <c r="H40" s="22"/>
    </row>
    <row r="41" spans="1:9" ht="3.75" customHeight="1" x14ac:dyDescent="0.15">
      <c r="A41" s="20"/>
      <c r="B41" s="20"/>
      <c r="C41" s="20"/>
      <c r="D41" s="20"/>
      <c r="E41" s="83"/>
      <c r="F41" s="83"/>
      <c r="G41" s="22"/>
      <c r="H41" s="22"/>
    </row>
    <row r="42" spans="1:9" ht="15" customHeight="1" x14ac:dyDescent="0.2">
      <c r="A42" s="20"/>
      <c r="B42" s="185" t="s">
        <v>58</v>
      </c>
      <c r="C42" s="185"/>
      <c r="D42" s="185"/>
      <c r="E42" s="185"/>
      <c r="F42" s="185"/>
      <c r="G42" s="185"/>
      <c r="H42" s="185"/>
      <c r="I42" s="185"/>
    </row>
    <row r="43" spans="1:9" x14ac:dyDescent="0.15">
      <c r="C43" s="83"/>
      <c r="D43" s="83"/>
    </row>
    <row r="44" spans="1:9" x14ac:dyDescent="0.15">
      <c r="E44" s="83"/>
      <c r="F44" s="83"/>
    </row>
    <row r="45" spans="1:9" ht="13.75" customHeight="1" x14ac:dyDescent="0.2">
      <c r="B45" s="185" t="s">
        <v>59</v>
      </c>
      <c r="C45" s="185"/>
      <c r="D45" s="185"/>
      <c r="E45" s="185"/>
      <c r="F45" s="185"/>
      <c r="G45" s="185"/>
      <c r="H45" s="185"/>
      <c r="I45" s="185"/>
    </row>
    <row r="46" spans="1:9" x14ac:dyDescent="0.15">
      <c r="C46" s="84"/>
      <c r="D46" s="84"/>
    </row>
  </sheetData>
  <sheetProtection algorithmName="SHA-512" hashValue="Ret+s/gsbT1ea9esv+/Peq4v8mSUNnz1xTL8i2RBvXdfzkkEt3TAsbducIexhBAtFtQHP4ZAdbOkTskmlE9o8A==" saltValue="0DG7dG+dX9k1Sp0scXRhB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AGBU-PLAW</vt:lpstr>
      <vt:lpstr>GRAD CHECK</vt:lpstr>
      <vt:lpstr>ADVISOR'S NOTES</vt:lpstr>
      <vt:lpstr>'AGBU-PLAW'!Print_Area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2021-04-08T18:25:30Z</cp:lastPrinted>
  <dcterms:created xsi:type="dcterms:W3CDTF">2011-07-12T20:37:04Z</dcterms:created>
  <dcterms:modified xsi:type="dcterms:W3CDTF">2022-08-25T15:23:22Z</dcterms:modified>
</cp:coreProperties>
</file>