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PVAS" sheetId="3" r:id="rId1"/>
    <sheet name="GRAD CHECK" sheetId="5" r:id="rId2"/>
    <sheet name="ADVISOR'S NOTES" sheetId="1" r:id="rId3"/>
    <sheet name="CourseLeaf Degree Sheet" sheetId="6" r:id="rId4"/>
  </sheets>
  <definedNames>
    <definedName name="_xlnm.Print_Area" localSheetId="0">'ANSI-PVAS'!$A$1:$AJ$45</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V13" i="3" l="1"/>
  <c r="U13" i="3"/>
  <c r="T13" i="3"/>
  <c r="G16" i="3" l="1"/>
  <c r="F16" i="3"/>
  <c r="E16" i="3"/>
  <c r="AF34" i="3" l="1"/>
  <c r="AE34" i="3"/>
  <c r="AD34" i="3"/>
  <c r="AF35" i="3"/>
  <c r="AE35" i="3"/>
  <c r="AD35" i="3"/>
  <c r="AF33" i="3"/>
  <c r="AE33" i="3"/>
  <c r="AD33" i="3"/>
  <c r="AF36" i="3"/>
  <c r="AE36" i="3"/>
  <c r="AD36" i="3"/>
  <c r="AF37" i="3"/>
  <c r="AE37" i="3"/>
  <c r="AD37" i="3"/>
  <c r="AF38" i="3"/>
  <c r="AE38" i="3"/>
  <c r="AD38" i="3"/>
  <c r="AF25" i="3"/>
  <c r="AE25" i="3"/>
  <c r="AD25" i="3"/>
  <c r="AF27" i="3" l="1"/>
  <c r="AE27" i="3"/>
  <c r="AD27" i="3"/>
  <c r="AF23" i="3"/>
  <c r="AE23" i="3"/>
  <c r="AD23" i="3"/>
  <c r="AD24" i="3"/>
  <c r="AE24" i="3"/>
  <c r="AF24" i="3"/>
  <c r="AF26" i="3"/>
  <c r="AE26" i="3"/>
  <c r="AD26" i="3"/>
  <c r="E10" i="5" l="1"/>
  <c r="B16" i="5" l="1"/>
  <c r="E13" i="5"/>
  <c r="B10" i="5"/>
  <c r="B7" i="5"/>
  <c r="AF29" i="3" l="1"/>
  <c r="AE29" i="3"/>
  <c r="AD29" i="3"/>
  <c r="AF28" i="3"/>
  <c r="AE28" i="3"/>
  <c r="AD28" i="3"/>
  <c r="G17" i="3" l="1"/>
  <c r="F17" i="3"/>
  <c r="E17" i="3"/>
  <c r="G8" i="3"/>
  <c r="F8" i="3"/>
  <c r="E8" i="3"/>
  <c r="AF39" i="3" l="1"/>
  <c r="AE39" i="3"/>
  <c r="AD39" i="3"/>
  <c r="AF32" i="3"/>
  <c r="AE32" i="3"/>
  <c r="AD32" i="3"/>
  <c r="AF19" i="3"/>
  <c r="AE19" i="3"/>
  <c r="AD19" i="3"/>
  <c r="E21" i="3"/>
  <c r="F21" i="3"/>
  <c r="G21" i="3"/>
  <c r="O41" i="3" l="1"/>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2" i="3"/>
  <c r="F22" i="3"/>
  <c r="E22" i="3"/>
  <c r="AF20" i="3"/>
  <c r="AE20" i="3"/>
  <c r="AD20" i="3"/>
  <c r="AF18" i="3"/>
  <c r="AE18" i="3"/>
  <c r="AD18" i="3"/>
  <c r="G20" i="3"/>
  <c r="F20" i="3"/>
  <c r="E20" i="3"/>
  <c r="G19" i="3"/>
  <c r="F19" i="3"/>
  <c r="E19" i="3"/>
  <c r="G18" i="3"/>
  <c r="F18" i="3"/>
  <c r="E18" i="3"/>
  <c r="G15" i="3"/>
  <c r="F15" i="3"/>
  <c r="E15" i="3"/>
  <c r="G14" i="3"/>
  <c r="F14" i="3"/>
  <c r="E14" i="3"/>
  <c r="G13" i="3"/>
  <c r="F13" i="3"/>
  <c r="E13" i="3"/>
  <c r="V12" i="3"/>
  <c r="U12" i="3"/>
  <c r="Q19" i="3" s="1"/>
  <c r="T12" i="3"/>
  <c r="V11" i="3"/>
  <c r="U11" i="3"/>
  <c r="T11" i="3"/>
  <c r="G12" i="3"/>
  <c r="F12" i="3"/>
  <c r="E12" i="3"/>
  <c r="AF11" i="3"/>
  <c r="AE11" i="3"/>
  <c r="AD11" i="3"/>
  <c r="G11" i="3"/>
  <c r="F11" i="3"/>
  <c r="E11" i="3"/>
  <c r="AF10" i="3"/>
  <c r="AE10" i="3"/>
  <c r="AD10" i="3"/>
  <c r="V10" i="3"/>
  <c r="U10" i="3"/>
  <c r="T10" i="3"/>
  <c r="G10" i="3"/>
  <c r="F10" i="3"/>
  <c r="E10" i="3"/>
  <c r="V9" i="3"/>
  <c r="U9" i="3"/>
  <c r="T9" i="3"/>
  <c r="G9" i="3"/>
  <c r="F9" i="3"/>
  <c r="E9" i="3"/>
  <c r="AF9" i="3"/>
  <c r="AE9" i="3"/>
  <c r="AD9" i="3"/>
  <c r="V8" i="3"/>
  <c r="U8" i="3"/>
  <c r="T8" i="3"/>
  <c r="V7" i="3"/>
  <c r="U7" i="3"/>
  <c r="T7" i="3"/>
  <c r="G7" i="3"/>
  <c r="F7" i="3"/>
  <c r="E7" i="3"/>
  <c r="Q20" i="3" l="1"/>
  <c r="F21" i="5" s="1"/>
  <c r="Q18" i="3"/>
  <c r="E16" i="5" s="1"/>
  <c r="Q17" i="3"/>
  <c r="C20" i="5" s="1"/>
  <c r="F20" i="5"/>
  <c r="Q21" i="3" l="1"/>
  <c r="E19" i="5" s="1"/>
</calcChain>
</file>

<file path=xl/comments1.xml><?xml version="1.0" encoding="utf-8"?>
<comments xmlns="http://schemas.openxmlformats.org/spreadsheetml/2006/main">
  <authors>
    <author>Salas, Anna M</author>
    <author>Hood, Patty</author>
    <author>Windows User</author>
  </authors>
  <commentList>
    <comment ref="C7" authorId="0" shapeId="0">
      <text>
        <r>
          <rPr>
            <sz val="9"/>
            <color indexed="81"/>
            <rFont val="Tahoma"/>
            <family val="2"/>
          </rPr>
          <t>or 1313</t>
        </r>
        <r>
          <rPr>
            <b/>
            <sz val="9"/>
            <color indexed="81"/>
            <rFont val="Tahoma"/>
            <charset val="1"/>
          </rPr>
          <t xml:space="preserve">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11" authorId="1" shapeId="0">
      <text>
        <r>
          <rPr>
            <sz val="9"/>
            <color indexed="81"/>
            <rFont val="Tahoma"/>
            <charset val="1"/>
          </rPr>
          <t>or 2253</t>
        </r>
      </text>
    </comment>
    <comment ref="AC11" authorId="0" shapeId="0">
      <text>
        <r>
          <rPr>
            <sz val="9"/>
            <color indexed="81"/>
            <rFont val="Tahoma"/>
            <charset val="1"/>
          </rPr>
          <t xml:space="preserve">or any course designated (I) 
</t>
        </r>
      </text>
    </comment>
    <comment ref="C12" authorId="2" shapeId="0">
      <text>
        <r>
          <rPr>
            <sz val="9"/>
            <color indexed="81"/>
            <rFont val="Tahoma"/>
            <family val="2"/>
          </rPr>
          <t>or STAT 2013 
or STAT 2023</t>
        </r>
      </text>
    </comment>
    <comment ref="S12" authorId="1" shapeId="0">
      <text>
        <r>
          <rPr>
            <sz val="9"/>
            <color indexed="81"/>
            <rFont val="Tahoma"/>
            <charset val="1"/>
          </rPr>
          <t>OR ENGL 3323</t>
        </r>
      </text>
    </comment>
    <comment ref="S13" authorId="1" shapeId="0">
      <text>
        <r>
          <rPr>
            <sz val="9"/>
            <color indexed="81"/>
            <rFont val="Tahoma"/>
            <charset val="1"/>
          </rPr>
          <t xml:space="preserve">or SPCH 2713
or AGCM 3203
</t>
        </r>
      </text>
    </comment>
    <comment ref="AC27" authorId="1" shapeId="0">
      <text>
        <r>
          <rPr>
            <sz val="9"/>
            <color indexed="81"/>
            <rFont val="Tahoma"/>
            <charset val="1"/>
          </rPr>
          <t xml:space="preserve">or BIOL 3204
or ANSI 3414
</t>
        </r>
      </text>
    </comment>
    <comment ref="AC29" authorId="1" shapeId="0">
      <text>
        <r>
          <rPr>
            <sz val="9"/>
            <color indexed="81"/>
            <rFont val="Tahoma"/>
            <family val="2"/>
          </rPr>
          <t xml:space="preserve">5 hours upper division organic chemistry
</t>
        </r>
      </text>
    </comment>
  </commentList>
</comments>
</file>

<file path=xl/sharedStrings.xml><?xml version="1.0" encoding="utf-8"?>
<sst xmlns="http://schemas.openxmlformats.org/spreadsheetml/2006/main" count="119" uniqueCount="82">
  <si>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</si>
  <si>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</si>
  <si>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</si>
  <si>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</si>
  <si>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</si>
  <si>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</si>
  <si>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</si>
  <si>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</si>
  <si>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</si>
  <si>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</si>
  <si>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</si>
  <si>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</si>
  <si>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</si>
  <si>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</si>
  <si>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</si>
  <si>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</si>
  <si>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</si>
  <si>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</si>
  <si>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</si>
  <si>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</si>
  <si>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</si>
  <si>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</si>
  <si>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</si>
  <si>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</si>
  <si>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</si>
  <si>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</si>
  <si>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</si>
  <si>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</si>
  <si>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</si>
  <si>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</si>
  <si>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</si>
  <si>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</si>
  <si>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</si>
  <si>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</si>
  <si>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BIOC</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</si>
  <si>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</si>
  <si>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</si>
  <si>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</si>
  <si>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</si>
  <si>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</si>
  <si>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</si>
  <si>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</si>
  <si>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</si>
  <si>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</si>
  <si>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</si>
  <si>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</si>
  <si>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</si>
  <si>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</si>
  <si>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</si>
  <si>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</si>
  <si>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</si>
  <si>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</si>
  <si>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</si>
  <si>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(D)</t>
  </si>
  <si>
    <t>PLNT</t>
  </si>
  <si>
    <t>ANSI</t>
  </si>
  <si>
    <t>MICR</t>
  </si>
  <si>
    <t xml:space="preserve">Ag Elect </t>
  </si>
  <si>
    <t>9 HOURS FROM:</t>
  </si>
  <si>
    <t>Elective Hours:</t>
  </si>
  <si>
    <t>Name, Student's</t>
  </si>
  <si>
    <t>999-999-99</t>
  </si>
  <si>
    <t>Total Hours to Date:</t>
  </si>
  <si>
    <t>(hrs. = current courses + deficiencies)</t>
  </si>
  <si>
    <t>APPROVED BY:</t>
  </si>
  <si>
    <t>ADVISOR</t>
  </si>
  <si>
    <t>General Eduction Requirements: 40 Hours</t>
  </si>
  <si>
    <t>AGCM</t>
  </si>
  <si>
    <t>ANSI-PVAS</t>
  </si>
  <si>
    <t>Core Courses: 9 Hours</t>
  </si>
  <si>
    <t>Additional Core: 25 Hours</t>
  </si>
  <si>
    <t xml:space="preserve">BIOL </t>
  </si>
  <si>
    <t xml:space="preserve">CHEM </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</si>
  <si>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</si>
  <si>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</si>
  <si>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</si>
  <si>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</si>
  <si>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</si>
  <si>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18 Hours</t>
  </si>
  <si>
    <t>SPCH</t>
  </si>
  <si>
    <t>Major Requirements: 62 Hours</t>
  </si>
  <si>
    <t>RELATED COURSES 19 HOURS: 15 UPDIV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</si>
</sst>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21"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0" fillId="0" borderId="12" xfId="2" applyFont="1" applyBorder="1" applyProtection="1">
      <protection locked="0" hidden="1"/>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0" fillId="0" borderId="21" xfId="2" applyFont="1" applyBorder="1" applyAlignment="1" applyProtection="1">
      <protection hidden="1"/>
    </xf>
    <xf numFmtId="0" fontId="2" fillId="0" borderId="2" xfId="2" applyFont="1" applyBorder="1" applyProtection="1">
      <protection locked="0" hidden="1"/>
    </xf>
    <xf numFmtId="0" fontId="11" fillId="0" borderId="0" xfId="2" applyBorder="1" applyProtection="1"/>
    <xf numFmtId="0" fontId="6" fillId="0" borderId="0" xfId="2" applyFont="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2" fillId="0" borderId="5" xfId="2" applyFont="1" applyBorder="1" applyAlignment="1" applyProtection="1">
      <alignment horizontal="right"/>
      <protection hidden="1"/>
    </xf>
    <xf numFmtId="0" fontId="11" fillId="0" borderId="0" xfId="2" applyBorder="1" applyAlignment="1" applyProtection="1">
      <alignment horizontal="left"/>
    </xf>
    <xf numFmtId="0" fontId="11" fillId="0" borderId="21" xfId="2" applyBorder="1"/>
    <xf numFmtId="0" fontId="2" fillId="0" borderId="2" xfId="2" applyFont="1" applyBorder="1" applyAlignment="1" applyProtection="1">
      <alignment horizontal="righ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2" xfId="2" applyFont="1" applyBorder="1" applyProtection="1">
      <protection hidden="1"/>
    </xf>
    <xf numFmtId="0" fontId="2" fillId="0" borderId="19" xfId="2" applyFont="1" applyBorder="1"/>
    <xf numFmtId="0" fontId="12" fillId="0" borderId="0" xfId="2" applyFont="1" applyBorder="1" applyAlignment="1" applyProtection="1">
      <alignment horizontal="center"/>
      <protection hidden="1"/>
    </xf>
    <xf numFmtId="0" fontId="2" fillId="0" borderId="0" xfId="2" applyFont="1" applyBorder="1"/>
    <xf numFmtId="0" fontId="11" fillId="0" borderId="20" xfId="2" applyBorder="1"/>
    <xf numFmtId="0" fontId="11" fillId="0" borderId="19" xfId="2" applyBorder="1"/>
    <xf numFmtId="0" fontId="11" fillId="0" borderId="19" xfId="2" applyBorder="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0" xfId="2" applyFont="1" applyBorder="1" applyProtection="1">
      <protection locked="0"/>
    </xf>
    <xf numFmtId="0" fontId="2" fillId="0" borderId="2" xfId="2" applyFont="1" applyBorder="1" applyAlignment="1" applyProtection="1">
      <alignment horizontal="right"/>
      <protection locked="0"/>
    </xf>
    <xf numFmtId="0" fontId="0" fillId="0" borderId="0" xfId="2" applyFont="1" applyBorder="1" applyProtection="1">
      <protection locked="0"/>
    </xf>
    <xf numFmtId="0" fontId="2" fillId="0" borderId="5" xfId="2" applyFont="1" applyBorder="1" applyAlignment="1" applyProtection="1">
      <alignment horizontal="right"/>
      <protection locked="0"/>
    </xf>
    <xf numFmtId="0" fontId="2" fillId="0" borderId="21" xfId="2" applyFont="1" applyBorder="1" applyProtection="1">
      <protection locked="0"/>
    </xf>
    <xf numFmtId="0" fontId="2" fillId="0" borderId="5" xfId="2" applyFont="1" applyBorder="1" applyProtection="1">
      <protection locked="0"/>
    </xf>
    <xf numFmtId="0" fontId="0" fillId="0" borderId="21" xfId="2" applyFont="1" applyBorder="1" applyProtection="1">
      <protection locked="0"/>
    </xf>
    <xf numFmtId="0" fontId="0" fillId="0" borderId="0" xfId="2" applyFont="1" applyBorder="1" applyProtection="1"/>
    <xf numFmtId="0" fontId="2" fillId="0" borderId="5" xfId="2" applyFont="1" applyBorder="1" applyAlignment="1" applyProtection="1">
      <alignment horizontal="right"/>
    </xf>
    <xf numFmtId="0" fontId="2" fillId="0" borderId="0" xfId="2" applyFont="1" applyBorder="1" applyAlignment="1" applyProtection="1">
      <alignment horizontal="right"/>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6" xfId="2" applyBorder="1" applyAlignment="1" applyProtection="1">
      <alignment horizontal="center"/>
      <protection hidden="1"/>
    </xf>
    <xf numFmtId="0" fontId="2" fillId="0" borderId="4" xfId="2" applyFont="1" applyBorder="1" applyAlignment="1" applyProtection="1">
      <alignment horizontal="center"/>
      <protection locked="0"/>
    </xf>
    <xf numFmtId="0" fontId="11" fillId="0" borderId="4" xfId="2" applyFill="1" applyBorder="1" applyAlignment="1" applyProtection="1">
      <protection locked="0"/>
    </xf>
    <xf numFmtId="2" fontId="11" fillId="0" borderId="6"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0" fillId="0" borderId="4" xfId="2" applyFont="1" applyFill="1" applyBorder="1" applyAlignment="1" applyProtection="1">
      <protection locked="0"/>
    </xf>
    <xf numFmtId="0" fontId="19" fillId="0" borderId="21" xfId="2" applyFont="1" applyBorder="1" applyAlignment="1" applyProtection="1">
      <protection hidden="1"/>
    </xf>
    <xf numFmtId="0" fontId="19" fillId="0" borderId="0" xfId="2" applyFont="1" applyBorder="1" applyAlignment="1" applyProtection="1">
      <protection hidden="1"/>
    </xf>
    <xf numFmtId="0" fontId="23" fillId="0" borderId="19"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5"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protection locked="0"/>
    </xf>
    <xf numFmtId="0" fontId="11" fillId="0" borderId="3" xfId="2" applyFill="1" applyBorder="1" applyAlignment="1" applyProtection="1">
      <protection locked="0"/>
    </xf>
    <xf numFmtId="0" fontId="11" fillId="0" borderId="3" xfId="2" applyBorder="1" applyAlignment="1" applyProtection="1">
      <alignment horizontal="left"/>
      <protection locked="0"/>
    </xf>
    <xf numFmtId="0" fontId="24" fillId="0" borderId="19"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2">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xdr:colOff>
      <xdr:row>24</xdr:row>
      <xdr:rowOff>0</xdr:rowOff>
    </xdr:from>
    <xdr:to>
      <xdr:col>25</xdr:col>
      <xdr:colOff>20053</xdr:colOff>
      <xdr:row>32</xdr:row>
      <xdr:rowOff>112143</xdr:rowOff>
    </xdr:to>
    <xdr:sp macro="" textlink="" fLocksText="0">
      <xdr:nvSpPr>
        <xdr:cNvPr id="2" name="TextBox 1"/>
        <xdr:cNvSpPr txBox="1"/>
      </xdr:nvSpPr>
      <xdr:spPr>
        <a:xfrm>
          <a:off x="3209027" y="4045789"/>
          <a:ext cx="2633856" cy="154412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1</xdr:colOff>
      <xdr:row>32</xdr:row>
      <xdr:rowOff>155275</xdr:rowOff>
    </xdr:from>
    <xdr:to>
      <xdr:col>25</xdr:col>
      <xdr:colOff>23813</xdr:colOff>
      <xdr:row>41</xdr:row>
      <xdr:rowOff>120770</xdr:rowOff>
    </xdr:to>
    <xdr:sp macro="" textlink="">
      <xdr:nvSpPr>
        <xdr:cNvPr id="3" name="TextBox 2"/>
        <xdr:cNvSpPr txBox="1"/>
      </xdr:nvSpPr>
      <xdr:spPr>
        <a:xfrm>
          <a:off x="3209027" y="5633049"/>
          <a:ext cx="2637616" cy="1509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Choose</a:t>
          </a:r>
          <a:r>
            <a:rPr lang="en-US" sz="900" b="1" baseline="0">
              <a:solidFill>
                <a:schemeClr val="dk1"/>
              </a:solidFill>
              <a:effectLst/>
              <a:latin typeface="+mn-lt"/>
              <a:ea typeface="+mn-ea"/>
              <a:cs typeface="+mn-cs"/>
            </a:rPr>
            <a:t> Alternative 1 or 2.</a:t>
          </a:r>
          <a:endParaRPr lang="en-US" sz="900" b="1">
            <a:effectLst/>
          </a:endParaRPr>
        </a:p>
        <a:p>
          <a:r>
            <a:rPr lang="en-US" sz="900" b="1" i="1" baseline="0">
              <a:solidFill>
                <a:schemeClr val="dk1"/>
              </a:solidFill>
              <a:effectLst/>
              <a:latin typeface="+mn-lt"/>
              <a:ea typeface="+mn-ea"/>
              <a:cs typeface="+mn-cs"/>
            </a:rPr>
            <a:t>Alternative 1:  </a:t>
          </a:r>
          <a:r>
            <a:rPr lang="en-US" sz="900" baseline="0">
              <a:solidFill>
                <a:schemeClr val="dk1"/>
              </a:solidFill>
              <a:effectLst/>
              <a:latin typeface="+mn-lt"/>
              <a:ea typeface="+mn-ea"/>
              <a:cs typeface="+mn-cs"/>
            </a:rPr>
            <a:t>first 2 semester Vet Med</a:t>
          </a:r>
          <a:endParaRPr lang="en-US" sz="900">
            <a:effectLst/>
          </a:endParaRPr>
        </a:p>
        <a:p>
          <a:r>
            <a:rPr lang="en-US" sz="900" b="1" i="1" baseline="0">
              <a:solidFill>
                <a:schemeClr val="dk1"/>
              </a:solidFill>
              <a:effectLst/>
              <a:latin typeface="+mn-lt"/>
              <a:ea typeface="+mn-ea"/>
              <a:cs typeface="+mn-cs"/>
            </a:rPr>
            <a:t>Alternative 2</a:t>
          </a:r>
          <a:r>
            <a:rPr lang="en-US" sz="900" baseline="0">
              <a:solidFill>
                <a:schemeClr val="dk1"/>
              </a:solidFill>
              <a:effectLst/>
              <a:latin typeface="+mn-lt"/>
              <a:ea typeface="+mn-ea"/>
              <a:cs typeface="+mn-cs"/>
            </a:rPr>
            <a:t>:  </a:t>
          </a:r>
          <a:r>
            <a:rPr lang="en-US" sz="900" b="1" baseline="0">
              <a:solidFill>
                <a:schemeClr val="dk1"/>
              </a:solidFill>
              <a:effectLst/>
              <a:latin typeface="+mn-lt"/>
              <a:ea typeface="+mn-ea"/>
              <a:cs typeface="+mn-cs"/>
            </a:rPr>
            <a:t>ANSI</a:t>
          </a:r>
          <a:r>
            <a:rPr lang="en-US" sz="900" b="0" baseline="0">
              <a:solidFill>
                <a:schemeClr val="dk1"/>
              </a:solidFill>
              <a:effectLst/>
              <a:latin typeface="+mn-lt"/>
              <a:ea typeface="+mn-ea"/>
              <a:cs typeface="+mn-cs"/>
            </a:rPr>
            <a:t>  3433, 4863</a:t>
          </a:r>
          <a:endParaRPr lang="en-US" sz="900" b="0">
            <a:effectLst/>
          </a:endParaRPr>
        </a:p>
        <a:p>
          <a:r>
            <a:rPr lang="en-US" sz="900" b="1" baseline="0">
              <a:solidFill>
                <a:schemeClr val="dk1"/>
              </a:solidFill>
              <a:effectLst/>
              <a:latin typeface="+mn-lt"/>
              <a:ea typeface="+mn-ea"/>
              <a:cs typeface="+mn-cs"/>
            </a:rPr>
            <a:t>3 hours </a:t>
          </a:r>
          <a:r>
            <a:rPr lang="en-US" sz="900" baseline="0">
              <a:solidFill>
                <a:schemeClr val="dk1"/>
              </a:solidFill>
              <a:effectLst/>
              <a:latin typeface="+mn-lt"/>
              <a:ea typeface="+mn-ea"/>
              <a:cs typeface="+mn-cs"/>
            </a:rPr>
            <a:t>from species: </a:t>
          </a:r>
          <a:r>
            <a:rPr lang="en-US" sz="900" b="1" baseline="0">
              <a:solidFill>
                <a:schemeClr val="dk1"/>
              </a:solidFill>
              <a:effectLst/>
              <a:latin typeface="+mn-lt"/>
              <a:ea typeface="+mn-ea"/>
              <a:cs typeface="+mn-cs"/>
            </a:rPr>
            <a:t>ANSI </a:t>
          </a:r>
          <a:r>
            <a:rPr lang="en-US" sz="900" baseline="0">
              <a:solidFill>
                <a:schemeClr val="dk1"/>
              </a:solidFill>
              <a:effectLst/>
              <a:latin typeface="+mn-lt"/>
              <a:ea typeface="+mn-ea"/>
              <a:cs typeface="+mn-cs"/>
            </a:rPr>
            <a:t>4023, 4423, 4543, 4553, 4613, 4643, 4703, 4713 or up div </a:t>
          </a:r>
          <a:r>
            <a:rPr lang="en-US" sz="900" b="1" baseline="0">
              <a:solidFill>
                <a:schemeClr val="dk1"/>
              </a:solidFill>
              <a:effectLst/>
              <a:latin typeface="+mn-lt"/>
              <a:ea typeface="+mn-ea"/>
              <a:cs typeface="+mn-cs"/>
            </a:rPr>
            <a:t>FDSC</a:t>
          </a:r>
          <a:r>
            <a:rPr lang="en-US" sz="900" baseline="0">
              <a:solidFill>
                <a:schemeClr val="dk1"/>
              </a:solidFill>
              <a:effectLst/>
              <a:latin typeface="+mn-lt"/>
              <a:ea typeface="+mn-ea"/>
              <a:cs typeface="+mn-cs"/>
            </a:rPr>
            <a:t> courses</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10 hours </a:t>
          </a:r>
          <a:r>
            <a:rPr lang="en-US" sz="900" baseline="0">
              <a:solidFill>
                <a:schemeClr val="dk1"/>
              </a:solidFill>
              <a:effectLst/>
              <a:latin typeface="+mn-lt"/>
              <a:ea typeface="+mn-ea"/>
              <a:cs typeface="+mn-cs"/>
            </a:rPr>
            <a:t>from: (Minimum 9 hrs up div); </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ANSI</a:t>
          </a:r>
          <a:r>
            <a:rPr lang="en-US" sz="900" baseline="0">
              <a:solidFill>
                <a:schemeClr val="dk1"/>
              </a:solidFill>
              <a:effectLst/>
              <a:latin typeface="+mn-lt"/>
              <a:ea typeface="+mn-ea"/>
              <a:cs typeface="+mn-cs"/>
            </a:rPr>
            <a:t>  4843, </a:t>
          </a:r>
          <a:r>
            <a:rPr lang="en-US" sz="900" b="1" baseline="0">
              <a:solidFill>
                <a:schemeClr val="dk1"/>
              </a:solidFill>
              <a:effectLst/>
              <a:latin typeface="+mn-lt"/>
              <a:ea typeface="+mn-ea"/>
              <a:cs typeface="+mn-cs"/>
            </a:rPr>
            <a:t>MICR</a:t>
          </a:r>
          <a:r>
            <a:rPr lang="en-US" sz="900" baseline="0">
              <a:solidFill>
                <a:schemeClr val="dk1"/>
              </a:solidFill>
              <a:effectLst/>
              <a:latin typeface="+mn-lt"/>
              <a:ea typeface="+mn-ea"/>
              <a:cs typeface="+mn-cs"/>
            </a:rPr>
            <a:t> 3033</a:t>
          </a:r>
          <a:br>
            <a:rPr lang="en-US" sz="900" baseline="0">
              <a:solidFill>
                <a:schemeClr val="dk1"/>
              </a:solidFill>
              <a:effectLst/>
              <a:latin typeface="+mn-lt"/>
              <a:ea typeface="+mn-ea"/>
              <a:cs typeface="+mn-cs"/>
            </a:rPr>
          </a:br>
          <a:r>
            <a:rPr lang="en-US" sz="900" baseline="0">
              <a:solidFill>
                <a:schemeClr val="dk1"/>
              </a:solidFill>
              <a:effectLst/>
              <a:latin typeface="+mn-lt"/>
              <a:ea typeface="+mn-ea"/>
              <a:cs typeface="+mn-cs"/>
            </a:rPr>
            <a:t>Up to 6 hours from </a:t>
          </a:r>
          <a:r>
            <a:rPr lang="en-US" sz="900" b="1" baseline="0">
              <a:solidFill>
                <a:schemeClr val="dk1"/>
              </a:solidFill>
              <a:effectLst/>
              <a:latin typeface="+mn-lt"/>
              <a:ea typeface="+mn-ea"/>
              <a:cs typeface="+mn-cs"/>
            </a:rPr>
            <a:t>AG</a:t>
          </a:r>
          <a:r>
            <a:rPr lang="en-US" sz="900" baseline="0">
              <a:solidFill>
                <a:schemeClr val="dk1"/>
              </a:solidFill>
              <a:effectLst/>
              <a:latin typeface="+mn-lt"/>
              <a:ea typeface="+mn-ea"/>
              <a:cs typeface="+mn-cs"/>
            </a:rPr>
            <a:t> 3010, </a:t>
          </a:r>
          <a:r>
            <a:rPr lang="en-US" sz="900" b="1" baseline="0">
              <a:solidFill>
                <a:schemeClr val="dk1"/>
              </a:solidFill>
              <a:effectLst/>
              <a:latin typeface="+mn-lt"/>
              <a:ea typeface="+mn-ea"/>
              <a:cs typeface="+mn-cs"/>
            </a:rPr>
            <a:t>ANS</a:t>
          </a:r>
          <a:r>
            <a:rPr lang="en-US" sz="900" baseline="0">
              <a:solidFill>
                <a:schemeClr val="dk1"/>
              </a:solidFill>
              <a:effectLst/>
              <a:latin typeface="+mn-lt"/>
              <a:ea typeface="+mn-ea"/>
              <a:cs typeface="+mn-cs"/>
            </a:rPr>
            <a:t>I 4900 or 4910.</a:t>
          </a:r>
          <a:endParaRPr lang="en-US" sz="900">
            <a:effectLst/>
          </a:endParaRPr>
        </a:p>
        <a:p>
          <a:r>
            <a:rPr lang="en-US" sz="900" baseline="0">
              <a:solidFill>
                <a:schemeClr val="dk1"/>
              </a:solidFill>
              <a:effectLst/>
              <a:latin typeface="+mn-lt"/>
              <a:ea typeface="+mn-ea"/>
              <a:cs typeface="+mn-cs"/>
            </a:rPr>
            <a:t>Any up div course in: AGEC, ANSI, BIOL, ENTO, MICR, NREM, PLNT, SOIL  </a:t>
          </a:r>
          <a:endParaRPr lang="en-US" sz="900" baseline="0"/>
        </a:p>
      </xdr:txBody>
    </xdr:sp>
    <xdr:clientData/>
  </xdr:twoCellAnchor>
  <xdr:twoCellAnchor>
    <xdr:from>
      <xdr:col>26</xdr:col>
      <xdr:colOff>132281</xdr:colOff>
      <xdr:row>41</xdr:row>
      <xdr:rowOff>120521</xdr:rowOff>
    </xdr:from>
    <xdr:to>
      <xdr:col>35</xdr:col>
      <xdr:colOff>57712</xdr:colOff>
      <xdr:row>44</xdr:row>
      <xdr:rowOff>41592</xdr:rowOff>
    </xdr:to>
    <xdr:sp macro="" textlink="">
      <xdr:nvSpPr>
        <xdr:cNvPr id="4" name="TextBox 3"/>
        <xdr:cNvSpPr txBox="1"/>
      </xdr:nvSpPr>
      <xdr:spPr>
        <a:xfrm>
          <a:off x="6058628" y="7142423"/>
          <a:ext cx="2987809" cy="248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t>A 2.00</a:t>
          </a:r>
          <a:r>
            <a:rPr lang="en-US" sz="800" b="1" baseline="0"/>
            <a:t> GPA or higher in upper division hours.</a:t>
          </a:r>
          <a:endParaRPr lang="en-US" sz="800" b="1"/>
        </a:p>
      </xdr:txBody>
    </xdr:sp>
    <xdr:clientData/>
  </xdr:twoCellAnchor>
  <xdr:twoCellAnchor>
    <xdr:from>
      <xdr:col>26</xdr:col>
      <xdr:colOff>100263</xdr:colOff>
      <xdr:row>13</xdr:row>
      <xdr:rowOff>30079</xdr:rowOff>
    </xdr:from>
    <xdr:to>
      <xdr:col>34</xdr:col>
      <xdr:colOff>581527</xdr:colOff>
      <xdr:row>16</xdr:row>
      <xdr:rowOff>144518</xdr:rowOff>
    </xdr:to>
    <xdr:sp macro="" textlink="">
      <xdr:nvSpPr>
        <xdr:cNvPr id="5" name="TextBox 4"/>
        <xdr:cNvSpPr txBox="1"/>
      </xdr:nvSpPr>
      <xdr:spPr>
        <a:xfrm>
          <a:off x="5861246" y="2119010"/>
          <a:ext cx="2695005" cy="607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aseline="0"/>
            <a:t>9 hours from:  </a:t>
          </a:r>
          <a:r>
            <a:rPr lang="en-US" sz="800" b="1" baseline="0"/>
            <a:t>ANSI</a:t>
          </a:r>
          <a:r>
            <a:rPr lang="en-US" sz="800" baseline="0"/>
            <a:t> 3443, 3623, 3653</a:t>
          </a:r>
        </a:p>
        <a:p>
          <a:pPr algn="l"/>
          <a:r>
            <a:rPr lang="en-US" sz="800" baseline="0"/>
            <a:t>                                             OR</a:t>
          </a:r>
        </a:p>
        <a:p>
          <a:pPr algn="ctr"/>
          <a:r>
            <a:rPr lang="en-US" sz="800" baseline="0"/>
            <a:t>9 hours from: </a:t>
          </a:r>
          <a:r>
            <a:rPr lang="en-US" sz="800" b="1" baseline="0"/>
            <a:t>FDSC</a:t>
          </a:r>
          <a:r>
            <a:rPr lang="en-US" sz="800" baseline="0"/>
            <a:t> 3113, 3154, 3333, 3733, 3603, 4763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163902</xdr:colOff>
      <xdr:row>1</xdr:row>
      <xdr:rowOff>8625</xdr:rowOff>
    </xdr:from>
    <xdr:to>
      <xdr:col>0</xdr:col>
      <xdr:colOff>7036410</xdr:colOff>
      <xdr:row>55</xdr:row>
      <xdr:rowOff>51757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902" y="172527"/>
          <a:ext cx="6872508" cy="8893834"/>
        </a:xfrm>
        <a:prstGeom prst="rect">
          <a:avLst/>
        </a:prstGeom>
      </xdr:spPr>
    </xdr:pic>
    <xdr:clientData/>
  </xdr:twoCellAnchor>
  <xdr:twoCellAnchor editAs="oneCell">
    <xdr:from>
      <xdr:col>0</xdr:col>
      <xdr:colOff>51759</xdr:colOff>
      <xdr:row>54</xdr:row>
      <xdr:rowOff>86264</xdr:rowOff>
    </xdr:from>
    <xdr:to>
      <xdr:col>0</xdr:col>
      <xdr:colOff>7017589</xdr:colOff>
      <xdr:row>109</xdr:row>
      <xdr:rowOff>86264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759" y="8936966"/>
          <a:ext cx="6965830" cy="9014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47"/>
  <sheetViews>
    <sheetView showGridLines="0" tabSelected="1" zoomScaleNormal="100" workbookViewId="0">
      <selection activeCell="I10" sqref="I10:L10"/>
    </sheetView>
  </sheetViews>
  <sheetFormatPr defaultColWidth="9.109375" defaultRowHeight="13.2" x14ac:dyDescent="0.25"/>
  <cols>
    <col min="1" max="1" width="7.33203125" style="35" customWidth="1"/>
    <col min="2" max="2" width="6.6640625" style="35" customWidth="1"/>
    <col min="3" max="4" width="3.6640625" style="35" customWidth="1"/>
    <col min="5" max="5" width="3.33203125" style="39" hidden="1" customWidth="1"/>
    <col min="6" max="6" width="5.6640625" style="39" hidden="1" customWidth="1"/>
    <col min="7" max="7" width="6.33203125" style="39" hidden="1" customWidth="1"/>
    <col min="8" max="8" width="1.88671875" style="39"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9"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109375" style="63" customWidth="1"/>
    <col min="34" max="34" width="8.6640625" style="35" customWidth="1"/>
    <col min="35" max="35" width="11.109375" style="35" customWidth="1"/>
    <col min="36" max="36" width="1.33203125" style="35" customWidth="1"/>
    <col min="37" max="37" width="9.109375" style="63"/>
    <col min="38" max="16384" width="9.109375" style="35"/>
  </cols>
  <sheetData>
    <row r="1" spans="1:37" s="29" customFormat="1" ht="21" x14ac:dyDescent="0.4">
      <c r="A1" s="65" t="s">
        <v>18</v>
      </c>
      <c r="B1" s="175" t="s">
        <v>60</v>
      </c>
      <c r="C1" s="175"/>
      <c r="D1" s="175"/>
      <c r="E1" s="175"/>
      <c r="F1" s="175"/>
      <c r="G1" s="175"/>
      <c r="H1" s="175"/>
      <c r="I1" s="175"/>
      <c r="J1" s="175"/>
      <c r="K1" s="175"/>
      <c r="L1" s="175"/>
      <c r="M1" s="175"/>
      <c r="N1" s="175"/>
      <c r="O1" s="175"/>
      <c r="P1" s="175"/>
      <c r="Q1" s="175"/>
      <c r="R1" s="66" t="s">
        <v>6</v>
      </c>
      <c r="S1" s="166" t="s">
        <v>61</v>
      </c>
      <c r="T1" s="166"/>
      <c r="U1" s="166"/>
      <c r="V1" s="166"/>
      <c r="W1" s="166"/>
      <c r="X1" s="166"/>
      <c r="Y1" s="166"/>
      <c r="Z1" s="67" t="s">
        <v>68</v>
      </c>
      <c r="AA1" s="68"/>
      <c r="AB1" s="68"/>
      <c r="AC1" s="66" t="s">
        <v>19</v>
      </c>
      <c r="AD1" s="66"/>
      <c r="AE1" s="66"/>
      <c r="AF1" s="66"/>
      <c r="AG1" s="169" t="s">
        <v>65</v>
      </c>
      <c r="AH1" s="169"/>
      <c r="AI1" s="169"/>
      <c r="AJ1" s="122"/>
      <c r="AK1" s="124"/>
    </row>
    <row r="2" spans="1:37" ht="22.8" hidden="1" x14ac:dyDescent="0.4">
      <c r="A2" s="69"/>
      <c r="B2" s="30"/>
      <c r="C2" s="31"/>
      <c r="D2" s="70"/>
      <c r="E2" s="70"/>
      <c r="F2" s="70"/>
      <c r="G2" s="70"/>
      <c r="H2" s="70"/>
      <c r="I2" s="70"/>
      <c r="J2" s="70"/>
      <c r="K2" s="70"/>
      <c r="L2" s="70"/>
      <c r="M2" s="70"/>
      <c r="N2" s="70"/>
      <c r="O2" s="70"/>
      <c r="P2" s="70"/>
      <c r="Q2" s="70"/>
      <c r="R2" s="70"/>
      <c r="S2" s="30"/>
      <c r="T2" s="32"/>
      <c r="U2" s="32"/>
      <c r="V2" s="32"/>
      <c r="W2" s="33"/>
      <c r="X2" s="33"/>
      <c r="Y2" s="33"/>
      <c r="Z2" s="28"/>
      <c r="AA2" s="28"/>
      <c r="AB2" s="28"/>
      <c r="AC2" s="30"/>
      <c r="AD2" s="30"/>
      <c r="AE2" s="30"/>
      <c r="AF2" s="30"/>
      <c r="AG2" s="34"/>
      <c r="AH2" s="34"/>
      <c r="AI2" s="34"/>
      <c r="AJ2" s="63"/>
    </row>
    <row r="3" spans="1:37" ht="23.25" customHeight="1" x14ac:dyDescent="0.4">
      <c r="A3" s="71" t="s">
        <v>66</v>
      </c>
      <c r="B3" s="98"/>
      <c r="C3" s="98"/>
      <c r="D3" s="37"/>
      <c r="E3" s="37"/>
      <c r="F3" s="37"/>
      <c r="G3" s="38"/>
      <c r="H3" s="90"/>
      <c r="I3" s="98"/>
      <c r="J3" s="98"/>
      <c r="K3" s="98"/>
      <c r="L3" s="98"/>
      <c r="M3" s="98"/>
      <c r="N3" s="98"/>
      <c r="O3" s="98"/>
      <c r="P3" s="98"/>
      <c r="Q3" s="62" t="s">
        <v>78</v>
      </c>
      <c r="R3" s="143"/>
      <c r="S3" s="78"/>
      <c r="T3" s="144"/>
      <c r="U3" s="144"/>
      <c r="V3" s="144"/>
      <c r="W3" s="145"/>
      <c r="X3" s="145"/>
      <c r="Y3" s="145"/>
      <c r="Z3" s="28"/>
      <c r="AA3" s="62" t="s">
        <v>80</v>
      </c>
      <c r="AB3" s="62"/>
      <c r="AC3" s="62"/>
      <c r="AD3" s="62"/>
      <c r="AE3" s="62"/>
      <c r="AF3" s="62"/>
      <c r="AG3" s="62"/>
      <c r="AH3" s="72"/>
      <c r="AI3" s="112" t="s">
        <v>77</v>
      </c>
      <c r="AJ3" s="123"/>
    </row>
    <row r="4" spans="1:37" ht="9" customHeight="1" x14ac:dyDescent="0.25">
      <c r="A4" s="73"/>
      <c r="B4" s="37"/>
      <c r="C4" s="37"/>
      <c r="D4" s="37"/>
      <c r="E4" s="37"/>
      <c r="F4" s="37"/>
      <c r="G4" s="37"/>
      <c r="H4" s="37"/>
      <c r="I4" s="37"/>
      <c r="J4" s="37"/>
      <c r="K4" s="37"/>
      <c r="L4" s="37"/>
      <c r="M4" s="37"/>
      <c r="N4" s="37"/>
      <c r="O4" s="37"/>
      <c r="P4" s="37"/>
      <c r="Q4" s="146"/>
      <c r="R4" s="146"/>
      <c r="S4" s="146"/>
      <c r="T4" s="146"/>
      <c r="U4" s="146"/>
      <c r="V4" s="146"/>
      <c r="W4" s="146"/>
      <c r="X4" s="146"/>
      <c r="Y4" s="146"/>
      <c r="Z4" s="37"/>
      <c r="AA4" s="146"/>
      <c r="AB4" s="146"/>
      <c r="AC4" s="146"/>
      <c r="AD4" s="146"/>
      <c r="AE4" s="146"/>
      <c r="AF4" s="146"/>
      <c r="AG4" s="146"/>
      <c r="AH4" s="146"/>
      <c r="AI4" s="37"/>
      <c r="AJ4" s="63"/>
    </row>
    <row r="5" spans="1:37" x14ac:dyDescent="0.25">
      <c r="A5" s="74" t="s">
        <v>20</v>
      </c>
      <c r="B5" s="40"/>
      <c r="C5" s="40" t="s">
        <v>21</v>
      </c>
      <c r="D5" s="40"/>
      <c r="E5" s="75" t="s">
        <v>22</v>
      </c>
      <c r="F5" s="75" t="s">
        <v>23</v>
      </c>
      <c r="G5" s="75" t="s">
        <v>24</v>
      </c>
      <c r="H5" s="75"/>
      <c r="I5" s="37"/>
      <c r="J5" s="40" t="s">
        <v>25</v>
      </c>
      <c r="K5" s="40"/>
      <c r="L5" s="40"/>
      <c r="M5" s="37"/>
      <c r="N5" s="37"/>
      <c r="O5" s="37"/>
      <c r="P5" s="37"/>
      <c r="Q5" s="40" t="s">
        <v>20</v>
      </c>
      <c r="R5" s="40"/>
      <c r="S5" s="40" t="s">
        <v>21</v>
      </c>
      <c r="T5" s="75" t="s">
        <v>22</v>
      </c>
      <c r="U5" s="75" t="s">
        <v>23</v>
      </c>
      <c r="V5" s="75" t="s">
        <v>24</v>
      </c>
      <c r="W5" s="37"/>
      <c r="X5" s="40" t="s">
        <v>25</v>
      </c>
      <c r="Y5" s="37"/>
      <c r="Z5" s="37"/>
      <c r="AA5" s="40" t="s">
        <v>20</v>
      </c>
      <c r="AB5" s="40"/>
      <c r="AC5" s="40" t="s">
        <v>21</v>
      </c>
      <c r="AD5" s="75" t="s">
        <v>22</v>
      </c>
      <c r="AE5" s="75" t="s">
        <v>23</v>
      </c>
      <c r="AF5" s="75" t="s">
        <v>24</v>
      </c>
      <c r="AG5" s="37"/>
      <c r="AH5" s="40" t="s">
        <v>25</v>
      </c>
      <c r="AI5" s="37"/>
      <c r="AJ5" s="63"/>
    </row>
    <row r="6" spans="1:37" ht="9" customHeight="1" x14ac:dyDescent="0.25">
      <c r="A6" s="73"/>
      <c r="B6" s="37"/>
      <c r="C6" s="37"/>
      <c r="D6" s="37"/>
      <c r="E6" s="37"/>
      <c r="F6" s="37"/>
      <c r="G6" s="37"/>
      <c r="H6" s="37"/>
      <c r="I6" s="37"/>
      <c r="J6" s="81"/>
      <c r="K6" s="81"/>
      <c r="L6" s="81"/>
      <c r="M6" s="81"/>
      <c r="N6" s="81"/>
      <c r="O6" s="81"/>
      <c r="P6" s="37"/>
      <c r="Q6" s="37"/>
      <c r="R6" s="37"/>
      <c r="S6" s="37"/>
      <c r="T6" s="37"/>
      <c r="U6" s="37"/>
      <c r="V6" s="37"/>
      <c r="W6" s="37"/>
      <c r="X6" s="37"/>
      <c r="Y6" s="37"/>
      <c r="Z6" s="37"/>
      <c r="AA6" s="37"/>
      <c r="AB6" s="37"/>
      <c r="AC6" s="37"/>
      <c r="AD6" s="37"/>
      <c r="AE6" s="37"/>
      <c r="AF6" s="37"/>
      <c r="AG6" s="37"/>
      <c r="AH6" s="37"/>
      <c r="AI6" s="37"/>
      <c r="AJ6" s="63"/>
    </row>
    <row r="7" spans="1:37" x14ac:dyDescent="0.25">
      <c r="A7" s="76" t="s">
        <v>26</v>
      </c>
      <c r="B7" s="121">
        <v>1113</v>
      </c>
      <c r="C7" s="170"/>
      <c r="D7" s="171"/>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72"/>
      <c r="J7" s="173"/>
      <c r="K7" s="173"/>
      <c r="L7" s="173"/>
      <c r="M7" s="81"/>
      <c r="N7" s="81"/>
      <c r="O7" s="81"/>
      <c r="P7" s="37"/>
      <c r="Q7" s="77" t="s">
        <v>27</v>
      </c>
      <c r="R7" s="116">
        <v>1011</v>
      </c>
      <c r="S7" s="99"/>
      <c r="T7" s="41">
        <f>IF(W7&lt;&gt;"",W7,3)*IF(S7="A",4,IF(S7="B",3,IF(S7="C",2,IF(S7="D",1,IF(AND(S7&gt;=0,S7&lt;=4,ISNUMBER(S7)),S7,0)))))</f>
        <v>0</v>
      </c>
      <c r="U7" s="41" t="str">
        <f>IF(OR(S7="A",S7="B",S7="C",S7="D",S7="F",AND(S7&gt;=0,S7&lt;=4,ISNUMBER(S7))),IF(W7&lt;&gt;"",W7,3),"")</f>
        <v/>
      </c>
      <c r="V7" s="41" t="str">
        <f>IF(OR(S7="A",S7="B",S7="C",S7="D",S7="P",AND(S7&gt;=0,S7&lt;=4,ISNUMBER(S7))),IF(W7&lt;&gt;"",W7,3),"")</f>
        <v/>
      </c>
      <c r="W7" s="42">
        <v>1</v>
      </c>
      <c r="X7" s="148"/>
      <c r="Y7" s="174"/>
      <c r="Z7" s="37"/>
      <c r="AA7" s="86" t="s">
        <v>69</v>
      </c>
      <c r="AB7" s="98"/>
      <c r="AC7" s="98"/>
      <c r="AD7" s="37"/>
      <c r="AE7" s="37"/>
      <c r="AF7" s="37"/>
      <c r="AG7" s="38"/>
      <c r="AH7" s="90"/>
      <c r="AI7" s="90"/>
      <c r="AJ7" s="94"/>
      <c r="AK7" s="94"/>
    </row>
    <row r="8" spans="1:37" x14ac:dyDescent="0.25">
      <c r="A8" s="76" t="s">
        <v>26</v>
      </c>
      <c r="B8" s="93">
        <v>1213</v>
      </c>
      <c r="C8" s="162"/>
      <c r="D8" s="159"/>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60"/>
      <c r="J8" s="160"/>
      <c r="K8" s="160"/>
      <c r="L8" s="160"/>
      <c r="M8" s="81"/>
      <c r="N8" s="81"/>
      <c r="O8" s="81"/>
      <c r="P8" s="37"/>
      <c r="Q8" s="85" t="s">
        <v>54</v>
      </c>
      <c r="R8" s="113">
        <v>1213</v>
      </c>
      <c r="S8" s="99"/>
      <c r="T8" s="41">
        <f t="shared" ref="T8:T12" si="6">IF(W8&lt;&gt;"",W8,3)*IF(S8="A",4,IF(S8="B",3,IF(S8="C",2,IF(S8="D",1,IF(AND(S8&gt;=0,S8&lt;=4,ISNUMBER(S8)),S8,0)))))</f>
        <v>0</v>
      </c>
      <c r="U8" s="41" t="str">
        <f t="shared" ref="U8:U12" si="7">IF(OR(S8="A",S8="B",S8="C",S8="D",S8="F",AND(S8&gt;=0,S8&lt;=4,ISNUMBER(S8))),IF(W8&lt;&gt;"",W8,3),"")</f>
        <v/>
      </c>
      <c r="V8" s="41" t="str">
        <f t="shared" ref="V8:V12" si="8">IF(OR(S8="A",S8="B",S8="C",S8="D",S8="P",AND(S8&gt;=0,S8&lt;=4,ISNUMBER(S8))),IF(W8&lt;&gt;"",W8,3),"")</f>
        <v/>
      </c>
      <c r="W8" s="42"/>
      <c r="X8" s="167"/>
      <c r="Y8" s="168"/>
      <c r="Z8" s="37"/>
      <c r="AA8" s="86"/>
      <c r="AB8" s="98"/>
      <c r="AC8" s="98"/>
      <c r="AD8" s="37"/>
      <c r="AE8" s="37"/>
      <c r="AF8" s="37"/>
      <c r="AG8" s="38"/>
      <c r="AH8" s="90"/>
      <c r="AI8" s="90"/>
      <c r="AJ8" s="63"/>
    </row>
    <row r="9" spans="1:37" x14ac:dyDescent="0.25">
      <c r="A9" s="76" t="s">
        <v>28</v>
      </c>
      <c r="B9" s="45">
        <v>1103</v>
      </c>
      <c r="C9" s="162"/>
      <c r="D9" s="159"/>
      <c r="E9" s="41">
        <f t="shared" si="0"/>
        <v>0</v>
      </c>
      <c r="F9" s="41" t="str">
        <f t="shared" si="1"/>
        <v/>
      </c>
      <c r="G9" s="41" t="str">
        <f t="shared" si="2"/>
        <v/>
      </c>
      <c r="H9" s="46"/>
      <c r="I9" s="160"/>
      <c r="J9" s="160"/>
      <c r="K9" s="160"/>
      <c r="L9" s="160"/>
      <c r="M9" s="81"/>
      <c r="N9" s="81"/>
      <c r="O9" s="81"/>
      <c r="P9" s="37"/>
      <c r="Q9" s="85" t="s">
        <v>55</v>
      </c>
      <c r="R9" s="113">
        <v>2111</v>
      </c>
      <c r="S9" s="100"/>
      <c r="T9" s="41">
        <f t="shared" si="6"/>
        <v>0</v>
      </c>
      <c r="U9" s="41" t="str">
        <f t="shared" si="7"/>
        <v/>
      </c>
      <c r="V9" s="41" t="str">
        <f t="shared" si="8"/>
        <v/>
      </c>
      <c r="W9" s="46">
        <v>1</v>
      </c>
      <c r="X9" s="167"/>
      <c r="Y9" s="168"/>
      <c r="Z9" s="37"/>
      <c r="AA9" s="77" t="s">
        <v>55</v>
      </c>
      <c r="AB9" s="116">
        <v>3423</v>
      </c>
      <c r="AC9" s="99"/>
      <c r="AD9" s="41">
        <f t="shared" ref="AD9:AD11" si="9">IF(AG9&lt;&gt;"",AG9,3)*IF(AC9="A",4,IF(AC9="B",3,IF(AC9="C",2,IF(AC9="D",1,IF(AND(AC9&gt;=0,AC9&lt;=4,ISNUMBER(AC9)),AC9,0)))))</f>
        <v>0</v>
      </c>
      <c r="AE9" s="41" t="str">
        <f t="shared" ref="AE9:AE11" si="10">IF(OR(AC9="A",AC9="B",AC9="C",AC9="D",AC9="F",AND(AC9&gt;=0,AC9&lt;=4,ISNUMBER(AC9))),IF(AG9&lt;&gt;"",AG9,3),"")</f>
        <v/>
      </c>
      <c r="AF9" s="41" t="str">
        <f t="shared" ref="AF9:AF11" si="11">IF(OR(AC9="A",AC9="B",AC9="C",AC9="D",AC9="P",AND(AC9&gt;=0,AC9&lt;=4,ISNUMBER(AC9))),IF(AG9&lt;&gt;"",AG9,3),"")</f>
        <v/>
      </c>
      <c r="AG9" s="42"/>
      <c r="AH9" s="148"/>
      <c r="AI9" s="149"/>
      <c r="AJ9" s="63"/>
    </row>
    <row r="10" spans="1:37" x14ac:dyDescent="0.25">
      <c r="A10" s="76" t="s">
        <v>29</v>
      </c>
      <c r="B10" s="45">
        <v>1113</v>
      </c>
      <c r="C10" s="162"/>
      <c r="D10" s="159"/>
      <c r="E10" s="41">
        <f t="shared" si="0"/>
        <v>0</v>
      </c>
      <c r="F10" s="41" t="str">
        <f t="shared" si="1"/>
        <v/>
      </c>
      <c r="G10" s="41" t="str">
        <f t="shared" si="2"/>
        <v/>
      </c>
      <c r="H10" s="46"/>
      <c r="I10" s="160"/>
      <c r="J10" s="160"/>
      <c r="K10" s="160"/>
      <c r="L10" s="160"/>
      <c r="M10" s="81"/>
      <c r="N10" s="81"/>
      <c r="O10" s="81"/>
      <c r="P10" s="37"/>
      <c r="Q10" s="85" t="s">
        <v>55</v>
      </c>
      <c r="R10" s="113">
        <v>1124</v>
      </c>
      <c r="S10" s="100"/>
      <c r="T10" s="41">
        <f t="shared" si="6"/>
        <v>0</v>
      </c>
      <c r="U10" s="41" t="str">
        <f t="shared" si="7"/>
        <v/>
      </c>
      <c r="V10" s="41" t="str">
        <f t="shared" si="8"/>
        <v/>
      </c>
      <c r="W10" s="46">
        <v>4</v>
      </c>
      <c r="X10" s="167"/>
      <c r="Y10" s="168"/>
      <c r="Z10" s="37"/>
      <c r="AA10" s="85" t="s">
        <v>55</v>
      </c>
      <c r="AB10" s="113">
        <v>3543</v>
      </c>
      <c r="AC10" s="100"/>
      <c r="AD10" s="41">
        <f t="shared" si="9"/>
        <v>0</v>
      </c>
      <c r="AE10" s="41" t="str">
        <f t="shared" si="10"/>
        <v/>
      </c>
      <c r="AF10" s="41" t="str">
        <f t="shared" si="11"/>
        <v/>
      </c>
      <c r="AG10" s="46"/>
      <c r="AH10" s="148"/>
      <c r="AI10" s="176"/>
      <c r="AJ10" s="63"/>
    </row>
    <row r="11" spans="1:37" x14ac:dyDescent="0.25">
      <c r="A11" s="76" t="s">
        <v>31</v>
      </c>
      <c r="B11" s="45">
        <v>1513</v>
      </c>
      <c r="C11" s="162"/>
      <c r="D11" s="159"/>
      <c r="E11" s="41">
        <f t="shared" si="0"/>
        <v>0</v>
      </c>
      <c r="F11" s="41" t="str">
        <f t="shared" si="1"/>
        <v/>
      </c>
      <c r="G11" s="41" t="str">
        <f t="shared" si="2"/>
        <v/>
      </c>
      <c r="H11" s="46"/>
      <c r="I11" s="160"/>
      <c r="J11" s="160"/>
      <c r="K11" s="160"/>
      <c r="L11" s="160"/>
      <c r="M11" s="81"/>
      <c r="N11" s="81"/>
      <c r="O11" s="81"/>
      <c r="P11" s="37"/>
      <c r="Q11" s="85" t="s">
        <v>55</v>
      </c>
      <c r="R11" s="113">
        <v>2233</v>
      </c>
      <c r="S11" s="100"/>
      <c r="T11" s="41">
        <f t="shared" si="6"/>
        <v>0</v>
      </c>
      <c r="U11" s="41" t="str">
        <f t="shared" si="7"/>
        <v/>
      </c>
      <c r="V11" s="41" t="str">
        <f t="shared" si="8"/>
        <v/>
      </c>
      <c r="W11" s="46"/>
      <c r="X11" s="167"/>
      <c r="Y11" s="168"/>
      <c r="Z11" s="37"/>
      <c r="AA11" s="85" t="s">
        <v>55</v>
      </c>
      <c r="AB11" s="113">
        <v>3903</v>
      </c>
      <c r="AC11" s="100"/>
      <c r="AD11" s="41">
        <f t="shared" si="9"/>
        <v>0</v>
      </c>
      <c r="AE11" s="41" t="str">
        <f t="shared" si="10"/>
        <v/>
      </c>
      <c r="AF11" s="41" t="str">
        <f t="shared" si="11"/>
        <v/>
      </c>
      <c r="AG11" s="46"/>
      <c r="AH11" s="148"/>
      <c r="AI11" s="176"/>
      <c r="AJ11" s="63"/>
    </row>
    <row r="12" spans="1:37" x14ac:dyDescent="0.25">
      <c r="A12" s="84" t="s">
        <v>31</v>
      </c>
      <c r="B12" s="45">
        <v>1613</v>
      </c>
      <c r="C12" s="162"/>
      <c r="D12" s="159"/>
      <c r="E12" s="41">
        <f t="shared" si="0"/>
        <v>0</v>
      </c>
      <c r="F12" s="41" t="str">
        <f t="shared" si="1"/>
        <v/>
      </c>
      <c r="G12" s="41" t="str">
        <f t="shared" si="2"/>
        <v/>
      </c>
      <c r="H12" s="46"/>
      <c r="I12" s="163"/>
      <c r="J12" s="160"/>
      <c r="K12" s="160"/>
      <c r="L12" s="160"/>
      <c r="M12" s="63"/>
      <c r="N12" s="63"/>
      <c r="O12" s="37"/>
      <c r="P12" s="37"/>
      <c r="Q12" s="135" t="s">
        <v>67</v>
      </c>
      <c r="R12" s="136">
        <v>3103</v>
      </c>
      <c r="S12" s="100"/>
      <c r="T12" s="41">
        <f t="shared" si="6"/>
        <v>0</v>
      </c>
      <c r="U12" s="41" t="str">
        <f t="shared" si="7"/>
        <v/>
      </c>
      <c r="V12" s="41" t="str">
        <f t="shared" si="8"/>
        <v/>
      </c>
      <c r="W12" s="42"/>
      <c r="X12" s="167"/>
      <c r="Y12" s="168"/>
      <c r="Z12" s="37"/>
      <c r="AA12" s="77"/>
      <c r="AB12" s="131"/>
      <c r="AC12" s="129"/>
      <c r="AD12" s="41"/>
      <c r="AE12" s="41"/>
      <c r="AF12" s="41"/>
      <c r="AG12" s="46"/>
      <c r="AH12" s="130"/>
      <c r="AI12" s="132"/>
      <c r="AJ12" s="63"/>
    </row>
    <row r="13" spans="1:37" x14ac:dyDescent="0.25">
      <c r="A13" s="137" t="s">
        <v>32</v>
      </c>
      <c r="B13" s="138"/>
      <c r="C13" s="162"/>
      <c r="D13" s="159"/>
      <c r="E13" s="41">
        <f t="shared" si="0"/>
        <v>0</v>
      </c>
      <c r="F13" s="41" t="str">
        <f t="shared" si="1"/>
        <v/>
      </c>
      <c r="G13" s="41" t="str">
        <f t="shared" si="2"/>
        <v/>
      </c>
      <c r="H13" s="42"/>
      <c r="I13" s="163"/>
      <c r="J13" s="160"/>
      <c r="K13" s="160"/>
      <c r="L13" s="160"/>
      <c r="M13" s="81"/>
      <c r="N13" s="81"/>
      <c r="O13" s="81"/>
      <c r="P13" s="37"/>
      <c r="Q13" s="135" t="s">
        <v>79</v>
      </c>
      <c r="R13" s="136">
        <v>2713</v>
      </c>
      <c r="S13" s="147"/>
      <c r="T13" s="41">
        <f t="shared" ref="T13" si="12">IF(W13&lt;&gt;"",W13,3)*IF(S13="A",4,IF(S13="B",3,IF(S13="C",2,IF(S13="D",1,IF(AND(S13&gt;=0,S13&lt;=4,ISNUMBER(S13)),S13,0)))))</f>
        <v>0</v>
      </c>
      <c r="U13" s="41" t="str">
        <f t="shared" ref="U13" si="13">IF(OR(S13="A",S13="B",S13="C",S13="D",S13="F",AND(S13&gt;=0,S13&lt;=4,ISNUMBER(S13))),IF(W13&lt;&gt;"",W13,3),"")</f>
        <v/>
      </c>
      <c r="V13" s="41" t="str">
        <f t="shared" ref="V13" si="14">IF(OR(S13="A",S13="B",S13="C",S13="D",S13="P",AND(S13&gt;=0,S13&lt;=4,ISNUMBER(S13))),IF(W13&lt;&gt;"",W13,3),"")</f>
        <v/>
      </c>
      <c r="W13" s="42"/>
      <c r="X13" s="167"/>
      <c r="Y13" s="168"/>
      <c r="Z13" s="37"/>
      <c r="AA13" s="86" t="s">
        <v>58</v>
      </c>
      <c r="AB13" s="96"/>
      <c r="AC13" s="97"/>
      <c r="AD13" s="94"/>
      <c r="AE13" s="94"/>
      <c r="AF13" s="94"/>
      <c r="AG13" s="43"/>
      <c r="AH13" s="96"/>
      <c r="AI13" s="96"/>
      <c r="AJ13" s="63"/>
    </row>
    <row r="14" spans="1:37" x14ac:dyDescent="0.25">
      <c r="A14" s="137" t="s">
        <v>32</v>
      </c>
      <c r="B14" s="138"/>
      <c r="C14" s="162"/>
      <c r="D14" s="159"/>
      <c r="E14" s="41">
        <f t="shared" si="0"/>
        <v>0</v>
      </c>
      <c r="F14" s="41" t="str">
        <f t="shared" si="1"/>
        <v/>
      </c>
      <c r="G14" s="41" t="str">
        <f t="shared" si="2"/>
        <v/>
      </c>
      <c r="H14" s="42"/>
      <c r="I14" s="163"/>
      <c r="J14" s="160"/>
      <c r="K14" s="160"/>
      <c r="L14" s="160"/>
      <c r="M14" s="81"/>
      <c r="N14" s="81"/>
      <c r="O14" s="81"/>
      <c r="P14" s="37"/>
      <c r="Q14" s="81"/>
      <c r="R14" s="81"/>
      <c r="S14" s="81"/>
      <c r="T14" s="81"/>
      <c r="U14" s="81"/>
      <c r="V14" s="81"/>
      <c r="W14" s="81"/>
      <c r="X14" s="90"/>
      <c r="Y14" s="90"/>
      <c r="Z14" s="78"/>
      <c r="AA14" s="86"/>
      <c r="AB14" s="96"/>
      <c r="AC14" s="97"/>
      <c r="AD14" s="94"/>
      <c r="AE14" s="94"/>
      <c r="AF14" s="94"/>
      <c r="AG14" s="43"/>
      <c r="AH14" s="96"/>
      <c r="AI14" s="96"/>
      <c r="AJ14" s="63"/>
    </row>
    <row r="15" spans="1:37" x14ac:dyDescent="0.25">
      <c r="A15" s="139" t="s">
        <v>71</v>
      </c>
      <c r="B15" s="138">
        <v>1114</v>
      </c>
      <c r="C15" s="162"/>
      <c r="D15" s="159"/>
      <c r="E15" s="41">
        <f t="shared" si="0"/>
        <v>0</v>
      </c>
      <c r="F15" s="41" t="str">
        <f t="shared" si="1"/>
        <v/>
      </c>
      <c r="G15" s="41" t="str">
        <f t="shared" si="2"/>
        <v/>
      </c>
      <c r="H15" s="46">
        <v>4</v>
      </c>
      <c r="I15" s="160"/>
      <c r="J15" s="160"/>
      <c r="K15" s="160"/>
      <c r="L15" s="160"/>
      <c r="M15" s="81"/>
      <c r="N15" s="81"/>
      <c r="O15" s="81"/>
      <c r="P15" s="37"/>
      <c r="Q15" s="150"/>
      <c r="R15" s="151"/>
      <c r="S15" s="151"/>
      <c r="T15" s="151"/>
      <c r="U15" s="151"/>
      <c r="V15" s="151"/>
      <c r="W15" s="151"/>
      <c r="X15" s="28" t="s">
        <v>36</v>
      </c>
      <c r="Y15" s="81"/>
      <c r="Z15" s="37"/>
      <c r="AA15" s="86"/>
      <c r="AB15" s="96"/>
      <c r="AC15" s="97"/>
      <c r="AD15" s="94"/>
      <c r="AE15" s="94"/>
      <c r="AF15" s="94"/>
      <c r="AG15" s="43"/>
      <c r="AH15" s="96"/>
      <c r="AI15" s="96"/>
      <c r="AJ15" s="63"/>
    </row>
    <row r="16" spans="1:37" x14ac:dyDescent="0.25">
      <c r="A16" s="84" t="s">
        <v>72</v>
      </c>
      <c r="B16" s="45">
        <v>1314</v>
      </c>
      <c r="C16" s="162"/>
      <c r="D16" s="159"/>
      <c r="E16" s="41">
        <f t="shared" si="0"/>
        <v>0</v>
      </c>
      <c r="F16" s="41" t="str">
        <f t="shared" si="1"/>
        <v/>
      </c>
      <c r="G16" s="41" t="str">
        <f t="shared" si="2"/>
        <v/>
      </c>
      <c r="H16" s="46">
        <v>4</v>
      </c>
      <c r="I16" s="163"/>
      <c r="J16" s="160"/>
      <c r="K16" s="160"/>
      <c r="L16" s="160"/>
      <c r="M16" s="81"/>
      <c r="N16" s="81"/>
      <c r="O16" s="81"/>
      <c r="P16" s="78"/>
      <c r="Q16" s="48" t="s">
        <v>37</v>
      </c>
      <c r="R16" s="81"/>
      <c r="S16" s="81"/>
      <c r="T16" s="81"/>
      <c r="U16" s="81"/>
      <c r="V16" s="79"/>
      <c r="W16" s="81"/>
      <c r="X16" s="81"/>
      <c r="Y16" s="91"/>
      <c r="Z16" s="37"/>
      <c r="AA16" s="86"/>
      <c r="AB16" s="96"/>
      <c r="AC16" s="97"/>
      <c r="AD16" s="94"/>
      <c r="AE16" s="94"/>
      <c r="AF16" s="94"/>
      <c r="AG16" s="43"/>
      <c r="AH16" s="96"/>
      <c r="AI16" s="96"/>
      <c r="AJ16" s="63"/>
    </row>
    <row r="17" spans="1:36" ht="13.8" thickBot="1" x14ac:dyDescent="0.3">
      <c r="A17" s="84" t="s">
        <v>33</v>
      </c>
      <c r="B17" s="45">
        <v>1515</v>
      </c>
      <c r="C17" s="162"/>
      <c r="D17" s="159"/>
      <c r="E17" s="41">
        <f t="shared" ref="E17" si="15">IF(H17&lt;&gt;"",H17,3)*IF(C17="A",4,IF(C17="B",3,IF(C17="C",2,IF(C17="D",1,IF(AND(C17&gt;=0,C17&lt;=4,ISNUMBER(C17)),C17,0)))))</f>
        <v>0</v>
      </c>
      <c r="F17" s="41" t="str">
        <f t="shared" ref="F17" si="16">IF(OR(C17="A",C17="B",C17="C",C17="D",C17="F",AND(C17&gt;=0,C17&lt;=4,ISNUMBER(C17))),IF(H17&lt;&gt;"",H17,3),"")</f>
        <v/>
      </c>
      <c r="G17" s="41" t="str">
        <f t="shared" ref="G17" si="17">IF(OR(C17="A",C17="B",C17="C",C17="D",C17="P",AND(C17&gt;=0,C17&lt;=4,ISNUMBER(C17))),IF(H17&lt;&gt;"",H17,3),"")</f>
        <v/>
      </c>
      <c r="H17" s="46">
        <v>5</v>
      </c>
      <c r="I17" s="163"/>
      <c r="J17" s="160"/>
      <c r="K17" s="160"/>
      <c r="L17" s="160"/>
      <c r="M17" s="81"/>
      <c r="N17" s="81"/>
      <c r="O17" s="81"/>
      <c r="P17" s="37"/>
      <c r="Q17" s="158">
        <f>SUM(G7:G22,V7:V13,AF9:AF11,AF18:AF29,AF32:AF39,G27:G41,O27:O41)</f>
        <v>0</v>
      </c>
      <c r="R17" s="158"/>
      <c r="S17" s="81" t="s">
        <v>38</v>
      </c>
      <c r="T17" s="81"/>
      <c r="U17" s="81"/>
      <c r="V17" s="81"/>
      <c r="W17" s="81"/>
      <c r="X17" s="81"/>
      <c r="Y17" s="81"/>
      <c r="Z17" s="37"/>
      <c r="AA17" s="86"/>
      <c r="AB17" s="96"/>
      <c r="AC17" s="97"/>
      <c r="AD17" s="94"/>
      <c r="AE17" s="94"/>
      <c r="AF17" s="94"/>
      <c r="AG17" s="43"/>
      <c r="AH17" s="96"/>
      <c r="AI17" s="96"/>
      <c r="AJ17" s="63"/>
    </row>
    <row r="18" spans="1:36" ht="14.4" thickTop="1" thickBot="1" x14ac:dyDescent="0.3">
      <c r="A18" s="76" t="s">
        <v>30</v>
      </c>
      <c r="B18" s="45">
        <v>1113</v>
      </c>
      <c r="C18" s="162"/>
      <c r="D18" s="159"/>
      <c r="E18" s="41">
        <f t="shared" si="0"/>
        <v>0</v>
      </c>
      <c r="F18" s="41" t="str">
        <f t="shared" si="1"/>
        <v/>
      </c>
      <c r="G18" s="41" t="str">
        <f t="shared" si="2"/>
        <v/>
      </c>
      <c r="H18" s="46"/>
      <c r="I18" s="163"/>
      <c r="J18" s="160"/>
      <c r="K18" s="160"/>
      <c r="L18" s="160"/>
      <c r="M18" s="81"/>
      <c r="N18" s="81"/>
      <c r="O18" s="81"/>
      <c r="P18" s="37"/>
      <c r="Q18" s="161" t="str">
        <f>IF(SUM(F7:F22,U7:U13,AE9:AE11,AE18:AE29,AE32:AE39, F27:F41,N27:N41)=0,"N/A",ROUNDDOWN(SUM(E7:E22,T7:T13,AD9:AD11,AD18:AD29,AD32:AD39,E27:E41,M27:M41)/SUM(F7:F22,U7:U13,AE9:AE11,AE18:AE29,AE32:AE39,F27:F41,N27:N41),2))</f>
        <v>N/A</v>
      </c>
      <c r="R18" s="161"/>
      <c r="S18" s="81" t="s">
        <v>39</v>
      </c>
      <c r="T18" s="81"/>
      <c r="U18" s="81"/>
      <c r="V18" s="81"/>
      <c r="W18" s="81"/>
      <c r="X18" s="81"/>
      <c r="Y18" s="81"/>
      <c r="Z18" s="37"/>
      <c r="AA18" s="133" t="s">
        <v>55</v>
      </c>
      <c r="AB18" s="134"/>
      <c r="AC18" s="99"/>
      <c r="AD18" s="41">
        <f t="shared" ref="AD18:AD20" si="18">IF(AG18&lt;&gt;"",AG18,3)*IF(AC18="A",4,IF(AC18="B",3,IF(AC18="C",2,IF(AC18="D",1,IF(AND(AC18&gt;=0,AC18&lt;=4,ISNUMBER(AC18)),AC18,0)))))</f>
        <v>0</v>
      </c>
      <c r="AE18" s="41" t="str">
        <f t="shared" ref="AE18:AE20" si="19">IF(OR(AC18="A",AC18="B",AC18="C",AC18="D",AC18="F",AND(AC18&gt;=0,AC18&lt;=4,ISNUMBER(AC18))),IF(AG18&lt;&gt;"",AG18,3),"")</f>
        <v/>
      </c>
      <c r="AF18" s="41" t="str">
        <f t="shared" ref="AF18:AF20" si="20">IF(OR(AC18="A",AC18="B",AC18="C",AC18="D",AC18="P",AND(AC18&gt;=0,AC18&lt;=4,ISNUMBER(AC18))),IF(AG18&lt;&gt;"",AG18,3),"")</f>
        <v/>
      </c>
      <c r="AG18" s="42"/>
      <c r="AH18" s="148"/>
      <c r="AI18" s="149"/>
      <c r="AJ18" s="63"/>
    </row>
    <row r="19" spans="1:36" ht="14.4" thickTop="1" thickBot="1" x14ac:dyDescent="0.3">
      <c r="A19" s="84" t="s">
        <v>53</v>
      </c>
      <c r="B19" s="47"/>
      <c r="C19" s="162"/>
      <c r="D19" s="159"/>
      <c r="E19" s="41">
        <f t="shared" si="0"/>
        <v>0</v>
      </c>
      <c r="F19" s="41" t="str">
        <f t="shared" si="1"/>
        <v/>
      </c>
      <c r="G19" s="41" t="str">
        <f t="shared" si="2"/>
        <v/>
      </c>
      <c r="H19" s="42"/>
      <c r="I19" s="163"/>
      <c r="J19" s="160"/>
      <c r="K19" s="160"/>
      <c r="L19" s="160"/>
      <c r="M19" s="81"/>
      <c r="N19" s="81"/>
      <c r="O19" s="81"/>
      <c r="P19" s="37"/>
      <c r="Q19" s="152">
        <f ca="1">SUMIF(B7:B22,"&gt;2999",F7:F22)+SUMIF(B27:B41,"&gt;2999",F27:F41)+SUMIF(J27:J41,"&gt;2999",N26:N39)+SUMIF(R7:R13,"&gt;2999",U7:V13)+SUMIF(AB8:AB11,"&gt;2999",AE8:AE11)+SUMIF(AB18:AB29,"&gt;2999",AE18:AE29)+SUMIF(AB32:AB39,"&gt;2999",AE32:AE39)</f>
        <v>0</v>
      </c>
      <c r="R19" s="152"/>
      <c r="S19" s="81" t="s">
        <v>40</v>
      </c>
      <c r="T19" s="81"/>
      <c r="U19" s="81"/>
      <c r="V19" s="81"/>
      <c r="W19" s="81"/>
      <c r="X19" s="81"/>
      <c r="Y19" s="81"/>
      <c r="Z19" s="37"/>
      <c r="AA19" s="135" t="s">
        <v>55</v>
      </c>
      <c r="AB19" s="136"/>
      <c r="AC19" s="99"/>
      <c r="AD19" s="41">
        <f t="shared" ref="AD19" si="21">IF(AG19&lt;&gt;"",AG19,3)*IF(AC19="A",4,IF(AC19="B",3,IF(AC19="C",2,IF(AC19="D",1,IF(AND(AC19&gt;=0,AC19&lt;=4,ISNUMBER(AC19)),AC19,0)))))</f>
        <v>0</v>
      </c>
      <c r="AE19" s="41" t="str">
        <f t="shared" ref="AE19" si="22">IF(OR(AC19="A",AC19="B",AC19="C",AC19="D",AC19="F",AND(AC19&gt;=0,AC19&lt;=4,ISNUMBER(AC19))),IF(AG19&lt;&gt;"",AG19,3),"")</f>
        <v/>
      </c>
      <c r="AF19" s="41" t="str">
        <f t="shared" ref="AF19" si="23">IF(OR(AC19="A",AC19="B",AC19="C",AC19="D",AC19="P",AND(AC19&gt;=0,AC19&lt;=4,ISNUMBER(AC19))),IF(AG19&lt;&gt;"",AG19,3),"")</f>
        <v/>
      </c>
      <c r="AG19" s="42"/>
      <c r="AH19" s="148"/>
      <c r="AI19" s="149"/>
      <c r="AJ19" s="63"/>
    </row>
    <row r="20" spans="1:36" ht="13.8" thickBot="1" x14ac:dyDescent="0.3">
      <c r="A20" s="84" t="s">
        <v>35</v>
      </c>
      <c r="B20" s="47"/>
      <c r="C20" s="162"/>
      <c r="D20" s="159"/>
      <c r="E20" s="41">
        <f t="shared" si="0"/>
        <v>0</v>
      </c>
      <c r="F20" s="41" t="str">
        <f t="shared" si="1"/>
        <v/>
      </c>
      <c r="G20" s="41" t="str">
        <f t="shared" si="2"/>
        <v/>
      </c>
      <c r="H20" s="46"/>
      <c r="I20" s="163"/>
      <c r="J20" s="160"/>
      <c r="K20" s="160"/>
      <c r="L20" s="160"/>
      <c r="M20" s="81"/>
      <c r="N20" s="81"/>
      <c r="O20" s="81"/>
      <c r="P20" s="37"/>
      <c r="Q20" s="153">
        <f ca="1">SUMIF(B7:B22,"&gt;2999",E7:E22)+SUMIF(B27:B41,"&gt;2999",E27:E41)+SUMIF(J27:J41,"&gt;2999",M26:M39)+SUMIF(R7:R13,"&gt;2999",T7:V13)+SUMIF(AB9:AB11,"&gt;2999",AD9:AD11)+SUMIF(AB18:AB29,"&gt;2999",AD18:AD29)+SUMIF(AB32:AB39,"&gt;2999",AD32:AD39)</f>
        <v>0</v>
      </c>
      <c r="R20" s="153"/>
      <c r="S20" s="28" t="s">
        <v>41</v>
      </c>
      <c r="T20" s="81"/>
      <c r="U20" s="81"/>
      <c r="V20" s="81"/>
      <c r="W20" s="81"/>
      <c r="X20" s="81"/>
      <c r="Y20" s="81"/>
      <c r="Z20" s="37"/>
      <c r="AA20" s="135" t="s">
        <v>55</v>
      </c>
      <c r="AB20" s="136"/>
      <c r="AC20" s="99"/>
      <c r="AD20" s="41">
        <f t="shared" si="18"/>
        <v>0</v>
      </c>
      <c r="AE20" s="41" t="str">
        <f t="shared" si="19"/>
        <v/>
      </c>
      <c r="AF20" s="41" t="str">
        <f t="shared" si="20"/>
        <v/>
      </c>
      <c r="AG20" s="42"/>
      <c r="AH20" s="148"/>
      <c r="AI20" s="149"/>
      <c r="AJ20" s="63"/>
    </row>
    <row r="21" spans="1:36" ht="13.8" thickBot="1" x14ac:dyDescent="0.3">
      <c r="A21" s="76"/>
      <c r="B21" s="47"/>
      <c r="C21" s="159"/>
      <c r="D21" s="159"/>
      <c r="E21" s="41">
        <f t="shared" si="0"/>
        <v>0</v>
      </c>
      <c r="F21" s="41" t="str">
        <f t="shared" si="1"/>
        <v/>
      </c>
      <c r="G21" s="41" t="str">
        <f t="shared" si="2"/>
        <v/>
      </c>
      <c r="H21" s="46"/>
      <c r="I21" s="160"/>
      <c r="J21" s="160"/>
      <c r="K21" s="160"/>
      <c r="L21" s="160"/>
      <c r="M21" s="81"/>
      <c r="N21" s="81"/>
      <c r="O21" s="81"/>
      <c r="P21" s="37"/>
      <c r="Q21" s="154" t="str">
        <f ca="1">IF(SUM(Q20)=0,"N/A",Q20/Q19)</f>
        <v>N/A</v>
      </c>
      <c r="R21" s="154"/>
      <c r="S21" s="81" t="s">
        <v>43</v>
      </c>
      <c r="T21" s="81"/>
      <c r="U21" s="81"/>
      <c r="V21" s="81"/>
      <c r="W21" s="81"/>
      <c r="X21" s="81"/>
      <c r="Y21" s="81"/>
      <c r="Z21" s="37"/>
      <c r="AA21" s="85"/>
      <c r="AB21" s="96"/>
      <c r="AC21" s="97"/>
      <c r="AD21" s="94"/>
      <c r="AE21" s="94"/>
      <c r="AF21" s="94"/>
      <c r="AG21" s="43"/>
      <c r="AH21" s="96"/>
      <c r="AI21" s="96"/>
      <c r="AJ21" s="63"/>
    </row>
    <row r="22" spans="1:36" ht="14.4" thickTop="1" thickBot="1" x14ac:dyDescent="0.3">
      <c r="A22" s="76"/>
      <c r="B22" s="47"/>
      <c r="C22" s="159"/>
      <c r="D22" s="159"/>
      <c r="E22" s="41">
        <f t="shared" si="0"/>
        <v>0</v>
      </c>
      <c r="F22" s="41" t="str">
        <f t="shared" si="1"/>
        <v/>
      </c>
      <c r="G22" s="41" t="str">
        <f t="shared" si="2"/>
        <v/>
      </c>
      <c r="H22" s="46"/>
      <c r="I22" s="160"/>
      <c r="J22" s="160"/>
      <c r="K22" s="160"/>
      <c r="L22" s="160"/>
      <c r="M22" s="81"/>
      <c r="N22" s="81"/>
      <c r="O22" s="81"/>
      <c r="P22" s="37"/>
      <c r="Q22" s="155"/>
      <c r="R22" s="156"/>
      <c r="S22" s="28" t="s">
        <v>46</v>
      </c>
      <c r="T22" s="81"/>
      <c r="U22" s="81"/>
      <c r="V22" s="81"/>
      <c r="W22" s="81"/>
      <c r="X22" s="81"/>
      <c r="Y22" s="81"/>
      <c r="Z22" s="37"/>
      <c r="AA22" s="86" t="s">
        <v>70</v>
      </c>
      <c r="AB22" s="96"/>
      <c r="AC22" s="97"/>
      <c r="AD22" s="94"/>
      <c r="AE22" s="94"/>
      <c r="AF22" s="94"/>
      <c r="AG22" s="43"/>
      <c r="AH22" s="96"/>
      <c r="AI22" s="96"/>
      <c r="AJ22" s="63"/>
    </row>
    <row r="23" spans="1:36" ht="16.8" thickTop="1" thickBot="1" x14ac:dyDescent="0.35">
      <c r="A23" s="164"/>
      <c r="B23" s="165"/>
      <c r="C23" s="165"/>
      <c r="D23" s="165"/>
      <c r="E23" s="165"/>
      <c r="F23" s="165"/>
      <c r="G23" s="165"/>
      <c r="H23" s="165"/>
      <c r="I23" s="165"/>
      <c r="J23" s="165"/>
      <c r="K23" s="165"/>
      <c r="L23" s="165"/>
      <c r="M23" s="81"/>
      <c r="N23" s="81"/>
      <c r="O23" s="81"/>
      <c r="P23" s="37"/>
      <c r="Q23" s="157">
        <v>120</v>
      </c>
      <c r="R23" s="157"/>
      <c r="S23" s="81" t="s">
        <v>47</v>
      </c>
      <c r="T23" s="81"/>
      <c r="U23" s="81"/>
      <c r="V23" s="81"/>
      <c r="W23" s="81"/>
      <c r="X23" s="81"/>
      <c r="Y23" s="81"/>
      <c r="Z23" s="37"/>
      <c r="AA23" s="85" t="s">
        <v>56</v>
      </c>
      <c r="AB23" s="116">
        <v>2123</v>
      </c>
      <c r="AC23" s="128"/>
      <c r="AD23" s="41">
        <f t="shared" ref="AD23" si="24">IF(AG23&lt;&gt;"",AG23,3)*IF(AC23="A",4,IF(AC23="B",3,IF(AC23="C",2,IF(AC23="D",1,IF(AND(AC23&gt;=0,AC23&lt;=4,ISNUMBER(AC23)),AC23,0)))))</f>
        <v>0</v>
      </c>
      <c r="AE23" s="41" t="str">
        <f t="shared" ref="AE23" si="25">IF(OR(AC23="A",AC23="B",AC23="C",AC23="D",AC23="F",AND(AC23&gt;=0,AC23&lt;=4,ISNUMBER(AC23))),IF(AG23&lt;&gt;"",AG23,3),"")</f>
        <v/>
      </c>
      <c r="AF23" s="41" t="str">
        <f t="shared" ref="AF23" si="26">IF(OR(AC23="A",AC23="B",AC23="C",AC23="D",AC23="P",AND(AC23&gt;=0,AC23&lt;=4,ISNUMBER(AC23))),IF(AG23&lt;&gt;"",AG23,3),"")</f>
        <v/>
      </c>
      <c r="AG23" s="42"/>
      <c r="AH23" s="148"/>
      <c r="AI23" s="149"/>
      <c r="AJ23" s="63"/>
    </row>
    <row r="24" spans="1:36" x14ac:dyDescent="0.25">
      <c r="A24" s="92" t="s">
        <v>59</v>
      </c>
      <c r="B24" s="81"/>
      <c r="C24" s="81"/>
      <c r="D24" s="81"/>
      <c r="E24" s="81"/>
      <c r="F24" s="81"/>
      <c r="G24" s="81"/>
      <c r="H24" s="81"/>
      <c r="I24" s="81"/>
      <c r="J24" s="81"/>
      <c r="K24" s="81"/>
      <c r="L24" s="81"/>
      <c r="M24" s="81"/>
      <c r="N24" s="81"/>
      <c r="O24" s="81"/>
      <c r="P24" s="37"/>
      <c r="Q24" s="81" t="s">
        <v>48</v>
      </c>
      <c r="R24" s="81"/>
      <c r="S24" s="81"/>
      <c r="T24" s="81"/>
      <c r="U24" s="81"/>
      <c r="V24" s="81"/>
      <c r="W24" s="81"/>
      <c r="X24" s="81"/>
      <c r="Y24" s="81"/>
      <c r="Z24" s="37"/>
      <c r="AA24" s="85" t="s">
        <v>56</v>
      </c>
      <c r="AB24" s="113">
        <v>2132</v>
      </c>
      <c r="AC24" s="128"/>
      <c r="AD24" s="41">
        <f t="shared" ref="AD24:AD29" si="27">IF(AG24&lt;&gt;"",AG24,3)*IF(AC24="A",4,IF(AC24="B",3,IF(AC24="C",2,IF(AC24="D",1,IF(AND(AC24&gt;=0,AC24&lt;=4,ISNUMBER(AC24)),AC24,0)))))</f>
        <v>0</v>
      </c>
      <c r="AE24" s="41" t="str">
        <f t="shared" ref="AE24:AE29" si="28">IF(OR(AC24="A",AC24="B",AC24="C",AC24="D",AC24="F",AND(AC24&gt;=0,AC24&lt;=4,ISNUMBER(AC24))),IF(AG24&lt;&gt;"",AG24,3),"")</f>
        <v/>
      </c>
      <c r="AF24" s="41" t="str">
        <f t="shared" ref="AF24:AF29" si="29">IF(OR(AC24="A",AC24="B",AC24="C",AC24="D",AC24="P",AND(AC24&gt;=0,AC24&lt;=4,ISNUMBER(AC24))),IF(AG24&lt;&gt;"",AG24,3),"")</f>
        <v/>
      </c>
      <c r="AG24" s="42">
        <v>2</v>
      </c>
      <c r="AH24" s="148"/>
      <c r="AI24" s="149"/>
      <c r="AJ24" s="63"/>
    </row>
    <row r="25" spans="1:36" x14ac:dyDescent="0.25">
      <c r="A25" s="71" t="s">
        <v>42</v>
      </c>
      <c r="B25" s="62"/>
      <c r="C25" s="81"/>
      <c r="D25" s="81"/>
      <c r="E25" s="81"/>
      <c r="F25" s="81"/>
      <c r="G25" s="81"/>
      <c r="H25" s="81"/>
      <c r="I25" s="83" t="s">
        <v>57</v>
      </c>
      <c r="J25" s="83"/>
      <c r="K25" s="83"/>
      <c r="L25" s="83"/>
      <c r="M25" s="81"/>
      <c r="N25" s="81"/>
      <c r="O25" s="81"/>
      <c r="P25" s="37"/>
      <c r="Q25" s="81"/>
      <c r="R25" s="81"/>
      <c r="S25" s="81"/>
      <c r="T25" s="81"/>
      <c r="U25" s="81"/>
      <c r="V25" s="81"/>
      <c r="W25" s="81"/>
      <c r="X25" s="81"/>
      <c r="Y25" s="81"/>
      <c r="Z25" s="44"/>
      <c r="AA25" s="85" t="s">
        <v>52</v>
      </c>
      <c r="AB25" s="113">
        <v>1114</v>
      </c>
      <c r="AC25" s="128"/>
      <c r="AD25" s="41">
        <f t="shared" si="27"/>
        <v>0</v>
      </c>
      <c r="AE25" s="41" t="str">
        <f t="shared" si="28"/>
        <v/>
      </c>
      <c r="AF25" s="41" t="str">
        <f t="shared" si="29"/>
        <v/>
      </c>
      <c r="AG25" s="42">
        <v>4</v>
      </c>
      <c r="AH25" s="148"/>
      <c r="AI25" s="149"/>
      <c r="AJ25" s="63"/>
    </row>
    <row r="26" spans="1:36" ht="13.8" thickBot="1" x14ac:dyDescent="0.3">
      <c r="A26" s="80" t="s">
        <v>20</v>
      </c>
      <c r="B26" s="81"/>
      <c r="C26" s="81" t="s">
        <v>44</v>
      </c>
      <c r="D26" s="30" t="s">
        <v>45</v>
      </c>
      <c r="E26" s="81"/>
      <c r="F26" s="81"/>
      <c r="G26" s="81"/>
      <c r="H26" s="81"/>
      <c r="I26" s="81" t="s">
        <v>20</v>
      </c>
      <c r="J26" s="81"/>
      <c r="K26" s="81" t="s">
        <v>44</v>
      </c>
      <c r="L26" s="52" t="s">
        <v>45</v>
      </c>
      <c r="M26" s="75" t="s">
        <v>22</v>
      </c>
      <c r="N26" s="75" t="s">
        <v>23</v>
      </c>
      <c r="O26" s="75" t="s">
        <v>24</v>
      </c>
      <c r="P26" s="37"/>
      <c r="Q26" s="81"/>
      <c r="R26" s="81"/>
      <c r="S26" s="81"/>
      <c r="T26" s="81"/>
      <c r="U26" s="81"/>
      <c r="V26" s="81"/>
      <c r="W26" s="81"/>
      <c r="X26" s="81"/>
      <c r="Y26" s="81"/>
      <c r="Z26" s="81"/>
      <c r="AA26" s="85" t="s">
        <v>52</v>
      </c>
      <c r="AB26" s="113">
        <v>1214</v>
      </c>
      <c r="AC26" s="128"/>
      <c r="AD26" s="41">
        <f t="shared" ref="AD26" si="30">IF(AG26&lt;&gt;"",AG26,3)*IF(AC26="A",4,IF(AC26="B",3,IF(AC26="C",2,IF(AC26="D",1,IF(AND(AC26&gt;=0,AC26&lt;=4,ISNUMBER(AC26)),AC26,0)))))</f>
        <v>0</v>
      </c>
      <c r="AE26" s="41" t="str">
        <f t="shared" ref="AE26" si="31">IF(OR(AC26="A",AC26="B",AC26="C",AC26="D",AC26="F",AND(AC26&gt;=0,AC26&lt;=4,ISNUMBER(AC26))),IF(AG26&lt;&gt;"",AG26,3),"")</f>
        <v/>
      </c>
      <c r="AF26" s="41" t="str">
        <f t="shared" ref="AF26" si="32">IF(OR(AC26="A",AC26="B",AC26="C",AC26="D",AC26="P",AND(AC26&gt;=0,AC26&lt;=4,ISNUMBER(AC26))),IF(AG26&lt;&gt;"",AG26,3),"")</f>
        <v/>
      </c>
      <c r="AG26" s="42">
        <v>4</v>
      </c>
      <c r="AH26" s="148"/>
      <c r="AI26" s="149"/>
      <c r="AJ26" s="63"/>
    </row>
    <row r="27" spans="1:36" ht="13.8" thickBot="1" x14ac:dyDescent="0.3">
      <c r="A27" s="89"/>
      <c r="B27" s="89"/>
      <c r="C27" s="88"/>
      <c r="D27" s="56"/>
      <c r="E27" s="57">
        <f t="shared" ref="E27:E41" si="33">D27*IF(OR(C27="A",C27="RA"),4,IF(OR(C27="B",C27="RB"),3,IF(OR(C27="C",C27="RC"),2,IF(OR(C27="D",C27="RD"),1,IF(AND(C27&gt;=0,C27&lt;=4,ISNUMBER(C27)),C27,0)))))</f>
        <v>0</v>
      </c>
      <c r="F27" s="58" t="str">
        <f t="shared" ref="F27:F41" si="34">IF(OR(C27="",D27=""),"",IF(OR(C27="A",C27="B",C27="C",C27="D",C27="F",C27="RA",C27="RB",C27="RC",C27="RD",C27="RF",AND(C27&gt;=0,C27&lt;=4,ISNUMBER(C27))),D27,""))</f>
        <v/>
      </c>
      <c r="G27" s="59" t="str">
        <f t="shared" ref="G27:G41" si="35">IF(OR(C27="",D27=""),"",IF(OR(C27="A",C27="B",C27="C",C27="D",C27="P",AND(C27&gt;=0,C27&lt;=4,ISNUMBER(C27))),D27,""))</f>
        <v/>
      </c>
      <c r="H27" s="60"/>
      <c r="I27" s="87"/>
      <c r="J27" s="54"/>
      <c r="K27" s="88"/>
      <c r="L27" s="56"/>
      <c r="M27" s="37">
        <f t="shared" ref="M27:M41" si="36">L27*IF(OR(K27="A",K27="RA"),4,IF(OR(K27="B",K27="RB"),3,IF(OR(K27="C",K27="RC"),2,IF(OR(K27="D",K27="RD"),1,IF(AND(K27&gt;=0,K27=4,ISNUMBER(K27)),K27,0)))))</f>
        <v>0</v>
      </c>
      <c r="N27" s="37" t="str">
        <f t="shared" ref="N27:N41" si="37">IF(OR(K27="",L27=""),"",IF(OR(K27="A",K27="B",K27="C",K27="D",K27="F",K27="RA",K27="RB",K27="RC",K27="RD",K27="RF",AND(K27&gt;=0,K27&lt;=4,ISNUMBER(K27))),L27,""))</f>
        <v/>
      </c>
      <c r="O27" s="37" t="str">
        <f t="shared" ref="O27:O41" si="38">IF(OR(K27="",L27=""),"",IF(OR(K27="A",K27="B",K27="C",K27="D",K27="P",AND(K27&gt;=0,K27&lt;=4,ISNUMBER(K27))),L27,""))</f>
        <v/>
      </c>
      <c r="P27" s="83"/>
      <c r="Q27" s="81"/>
      <c r="R27" s="81"/>
      <c r="S27" s="81"/>
      <c r="T27" s="81"/>
      <c r="U27" s="81"/>
      <c r="V27" s="81"/>
      <c r="W27" s="81"/>
      <c r="X27" s="81"/>
      <c r="Y27" s="81"/>
      <c r="Z27" s="94"/>
      <c r="AA27" s="135" t="s">
        <v>71</v>
      </c>
      <c r="AB27" s="136">
        <v>1604</v>
      </c>
      <c r="AC27" s="128"/>
      <c r="AD27" s="41">
        <f t="shared" ref="AD27" si="39">IF(AG27&lt;&gt;"",AG27,3)*IF(AC27="A",4,IF(AC27="B",3,IF(AC27="C",2,IF(AC27="D",1,IF(AND(AC27&gt;=0,AC27&lt;=4,ISNUMBER(AC27)),AC27,0)))))</f>
        <v>0</v>
      </c>
      <c r="AE27" s="41" t="str">
        <f t="shared" ref="AE27" si="40">IF(OR(AC27="A",AC27="B",AC27="C",AC27="D",AC27="F",AND(AC27&gt;=0,AC27&lt;=4,ISNUMBER(AC27))),IF(AG27&lt;&gt;"",AG27,3),"")</f>
        <v/>
      </c>
      <c r="AF27" s="41" t="str">
        <f t="shared" ref="AF27" si="41">IF(OR(AC27="A",AC27="B",AC27="C",AC27="D",AC27="P",AND(AC27&gt;=0,AC27&lt;=4,ISNUMBER(AC27))),IF(AG27&lt;&gt;"",AG27,3),"")</f>
        <v/>
      </c>
      <c r="AG27" s="42">
        <v>4</v>
      </c>
      <c r="AH27" s="148"/>
      <c r="AI27" s="149"/>
      <c r="AJ27" s="63"/>
    </row>
    <row r="28" spans="1:36" ht="14.25" customHeight="1" thickBot="1" x14ac:dyDescent="0.3">
      <c r="A28" s="89"/>
      <c r="B28" s="54"/>
      <c r="C28" s="88"/>
      <c r="D28" s="56"/>
      <c r="E28" s="57">
        <f t="shared" si="33"/>
        <v>0</v>
      </c>
      <c r="F28" s="58" t="str">
        <f t="shared" si="34"/>
        <v/>
      </c>
      <c r="G28" s="59" t="str">
        <f t="shared" si="35"/>
        <v/>
      </c>
      <c r="H28" s="61"/>
      <c r="I28" s="87"/>
      <c r="J28" s="54"/>
      <c r="K28" s="88"/>
      <c r="L28" s="56"/>
      <c r="M28" s="37">
        <f t="shared" si="36"/>
        <v>0</v>
      </c>
      <c r="N28" s="37" t="str">
        <f t="shared" si="37"/>
        <v/>
      </c>
      <c r="O28" s="37" t="str">
        <f t="shared" si="38"/>
        <v/>
      </c>
      <c r="P28" s="37"/>
      <c r="Q28" s="81"/>
      <c r="R28" s="81"/>
      <c r="S28" s="81"/>
      <c r="T28" s="81"/>
      <c r="U28" s="81"/>
      <c r="V28" s="81"/>
      <c r="W28" s="81"/>
      <c r="X28" s="81"/>
      <c r="Y28" s="81"/>
      <c r="Z28" s="37"/>
      <c r="AA28" s="140" t="s">
        <v>34</v>
      </c>
      <c r="AB28" s="141">
        <v>3653</v>
      </c>
      <c r="AC28" s="99"/>
      <c r="AD28" s="41">
        <f t="shared" si="27"/>
        <v>0</v>
      </c>
      <c r="AE28" s="41" t="str">
        <f t="shared" si="28"/>
        <v/>
      </c>
      <c r="AF28" s="41" t="str">
        <f t="shared" si="29"/>
        <v/>
      </c>
      <c r="AG28" s="42"/>
      <c r="AH28" s="148"/>
      <c r="AI28" s="149"/>
      <c r="AJ28" s="114"/>
    </row>
    <row r="29" spans="1:36" ht="13.8" thickBot="1" x14ac:dyDescent="0.3">
      <c r="A29" s="89"/>
      <c r="B29" s="54"/>
      <c r="C29" s="88"/>
      <c r="D29" s="56"/>
      <c r="E29" s="57">
        <f t="shared" si="33"/>
        <v>0</v>
      </c>
      <c r="F29" s="58" t="str">
        <f t="shared" si="34"/>
        <v/>
      </c>
      <c r="G29" s="59" t="str">
        <f t="shared" si="35"/>
        <v/>
      </c>
      <c r="H29" s="61"/>
      <c r="I29" s="87"/>
      <c r="J29" s="54"/>
      <c r="K29" s="88"/>
      <c r="L29" s="56"/>
      <c r="M29" s="37">
        <f t="shared" si="36"/>
        <v>0</v>
      </c>
      <c r="N29" s="37" t="str">
        <f t="shared" si="37"/>
        <v/>
      </c>
      <c r="O29" s="37" t="str">
        <f t="shared" si="38"/>
        <v/>
      </c>
      <c r="P29" s="37"/>
      <c r="Q29" s="81"/>
      <c r="R29" s="81"/>
      <c r="S29" s="81"/>
      <c r="T29" s="81"/>
      <c r="U29" s="81"/>
      <c r="V29" s="81"/>
      <c r="W29" s="81"/>
      <c r="X29" s="81"/>
      <c r="Y29" s="81"/>
      <c r="Z29" s="37"/>
      <c r="AA29" s="85" t="s">
        <v>33</v>
      </c>
      <c r="AB29" s="136">
        <v>3015</v>
      </c>
      <c r="AC29" s="99"/>
      <c r="AD29" s="41">
        <f t="shared" si="27"/>
        <v>0</v>
      </c>
      <c r="AE29" s="41" t="str">
        <f t="shared" si="28"/>
        <v/>
      </c>
      <c r="AF29" s="41" t="str">
        <f t="shared" si="29"/>
        <v/>
      </c>
      <c r="AG29" s="42">
        <v>5</v>
      </c>
      <c r="AH29" s="148"/>
      <c r="AI29" s="149"/>
      <c r="AJ29" s="63"/>
    </row>
    <row r="30" spans="1:36" ht="13.8" thickBot="1" x14ac:dyDescent="0.3">
      <c r="A30" s="89"/>
      <c r="B30" s="54"/>
      <c r="C30" s="88"/>
      <c r="D30" s="56"/>
      <c r="E30" s="57">
        <f t="shared" si="33"/>
        <v>0</v>
      </c>
      <c r="F30" s="58" t="str">
        <f t="shared" si="34"/>
        <v/>
      </c>
      <c r="G30" s="59" t="str">
        <f t="shared" si="35"/>
        <v/>
      </c>
      <c r="H30" s="61"/>
      <c r="I30" s="87"/>
      <c r="J30" s="54"/>
      <c r="K30" s="88"/>
      <c r="L30" s="56"/>
      <c r="M30" s="37">
        <f t="shared" si="36"/>
        <v>0</v>
      </c>
      <c r="N30" s="37" t="str">
        <f t="shared" si="37"/>
        <v/>
      </c>
      <c r="O30" s="37" t="str">
        <f t="shared" si="38"/>
        <v/>
      </c>
      <c r="P30" s="37"/>
      <c r="Q30" s="81"/>
      <c r="R30" s="81"/>
      <c r="S30" s="81"/>
      <c r="T30" s="81"/>
      <c r="U30" s="81"/>
      <c r="V30" s="81"/>
      <c r="W30" s="81"/>
      <c r="X30" s="81"/>
      <c r="Y30" s="81"/>
      <c r="Z30" s="37"/>
      <c r="AA30" s="85"/>
      <c r="AB30" s="142"/>
      <c r="AC30" s="129"/>
      <c r="AD30" s="41"/>
      <c r="AE30" s="41"/>
      <c r="AF30" s="41"/>
      <c r="AG30" s="42"/>
      <c r="AH30" s="130"/>
      <c r="AI30" s="132"/>
      <c r="AJ30" s="63"/>
    </row>
    <row r="31" spans="1:36" ht="15.6" thickBot="1" x14ac:dyDescent="0.3">
      <c r="A31" s="89"/>
      <c r="B31" s="54"/>
      <c r="C31" s="88"/>
      <c r="D31" s="56"/>
      <c r="E31" s="57">
        <f t="shared" si="33"/>
        <v>0</v>
      </c>
      <c r="F31" s="58" t="str">
        <f t="shared" si="34"/>
        <v/>
      </c>
      <c r="G31" s="59" t="str">
        <f t="shared" si="35"/>
        <v/>
      </c>
      <c r="H31" s="61"/>
      <c r="I31" s="53"/>
      <c r="J31" s="54"/>
      <c r="K31" s="88"/>
      <c r="L31" s="56"/>
      <c r="M31" s="37">
        <f t="shared" si="36"/>
        <v>0</v>
      </c>
      <c r="N31" s="37" t="str">
        <f t="shared" si="37"/>
        <v/>
      </c>
      <c r="O31" s="37" t="str">
        <f t="shared" si="38"/>
        <v/>
      </c>
      <c r="P31" s="37"/>
      <c r="Q31" s="81"/>
      <c r="R31" s="81"/>
      <c r="S31" s="81"/>
      <c r="T31" s="81"/>
      <c r="U31" s="81"/>
      <c r="V31" s="81"/>
      <c r="W31" s="81"/>
      <c r="X31" s="81"/>
      <c r="Y31" s="81"/>
      <c r="Z31" s="37"/>
      <c r="AA31" s="86" t="s">
        <v>81</v>
      </c>
      <c r="AB31" s="95"/>
      <c r="AC31" s="95"/>
      <c r="AD31" s="49"/>
      <c r="AE31" s="49"/>
      <c r="AF31" s="49"/>
      <c r="AG31" s="50"/>
      <c r="AH31" s="51"/>
      <c r="AI31" s="51"/>
      <c r="AJ31" s="63"/>
    </row>
    <row r="32" spans="1:36" ht="13.8" thickBot="1" x14ac:dyDescent="0.3">
      <c r="A32" s="89"/>
      <c r="B32" s="54"/>
      <c r="C32" s="88"/>
      <c r="D32" s="56"/>
      <c r="E32" s="57">
        <f t="shared" si="33"/>
        <v>0</v>
      </c>
      <c r="F32" s="58" t="str">
        <f t="shared" si="34"/>
        <v/>
      </c>
      <c r="G32" s="59" t="str">
        <f t="shared" si="35"/>
        <v/>
      </c>
      <c r="H32" s="61"/>
      <c r="I32" s="53"/>
      <c r="J32" s="54"/>
      <c r="K32" s="88"/>
      <c r="L32" s="56"/>
      <c r="M32" s="37">
        <f t="shared" si="36"/>
        <v>0</v>
      </c>
      <c r="N32" s="37" t="str">
        <f t="shared" si="37"/>
        <v/>
      </c>
      <c r="O32" s="37" t="str">
        <f t="shared" si="38"/>
        <v/>
      </c>
      <c r="P32" s="37"/>
      <c r="Q32" s="81"/>
      <c r="R32" s="81"/>
      <c r="S32" s="81"/>
      <c r="T32" s="81"/>
      <c r="U32" s="81"/>
      <c r="V32" s="81"/>
      <c r="W32" s="81"/>
      <c r="X32" s="81"/>
      <c r="Y32" s="81"/>
      <c r="Z32" s="37"/>
      <c r="AA32" s="85" t="s">
        <v>55</v>
      </c>
      <c r="AB32" s="116">
        <v>3433</v>
      </c>
      <c r="AC32" s="99"/>
      <c r="AD32" s="41">
        <f t="shared" ref="AD32:AD39" si="42">IF(AG32&lt;&gt;"",AG32,3)*IF(AC32="A",4,IF(AC32="B",3,IF(AC32="C",2,IF(AC32="D",1,IF(AND(AC32&gt;=0,AC32&lt;=4,ISNUMBER(AC32)),AC32,0)))))</f>
        <v>0</v>
      </c>
      <c r="AE32" s="41" t="str">
        <f t="shared" ref="AE32:AE39" si="43">IF(OR(AC32="A",AC32="B",AC32="C",AC32="D",AC32="F",AND(AC32&gt;=0,AC32&lt;=4,ISNUMBER(AC32))),IF(AG32&lt;&gt;"",AG32,3),"")</f>
        <v/>
      </c>
      <c r="AF32" s="41" t="str">
        <f t="shared" ref="AF32:AF39" si="44">IF(OR(AC32="A",AC32="B",AC32="C",AC32="D",AC32="P",AND(AC32&gt;=0,AC32&lt;=4,ISNUMBER(AC32))),IF(AG32&lt;&gt;"",AG32,3),"")</f>
        <v/>
      </c>
      <c r="AG32" s="42"/>
      <c r="AH32" s="148"/>
      <c r="AI32" s="149"/>
      <c r="AJ32" s="63"/>
    </row>
    <row r="33" spans="1:36" ht="13.8" thickBot="1" x14ac:dyDescent="0.3">
      <c r="A33" s="54"/>
      <c r="B33" s="54"/>
      <c r="C33" s="55"/>
      <c r="D33" s="56"/>
      <c r="E33" s="57">
        <f t="shared" si="33"/>
        <v>0</v>
      </c>
      <c r="F33" s="58" t="str">
        <f t="shared" si="34"/>
        <v/>
      </c>
      <c r="G33" s="59" t="str">
        <f t="shared" si="35"/>
        <v/>
      </c>
      <c r="H33" s="61"/>
      <c r="I33" s="53"/>
      <c r="J33" s="54"/>
      <c r="K33" s="55"/>
      <c r="L33" s="56"/>
      <c r="M33" s="37">
        <f t="shared" si="36"/>
        <v>0</v>
      </c>
      <c r="N33" s="37" t="str">
        <f t="shared" si="37"/>
        <v/>
      </c>
      <c r="O33" s="37" t="str">
        <f t="shared" si="38"/>
        <v/>
      </c>
      <c r="P33" s="37"/>
      <c r="Q33" s="81"/>
      <c r="R33" s="81"/>
      <c r="S33" s="81"/>
      <c r="T33" s="81"/>
      <c r="U33" s="81"/>
      <c r="V33" s="81"/>
      <c r="W33" s="81"/>
      <c r="X33" s="81"/>
      <c r="Y33" s="81"/>
      <c r="Z33" s="37"/>
      <c r="AA33" s="85" t="s">
        <v>55</v>
      </c>
      <c r="AB33" s="113">
        <v>4863</v>
      </c>
      <c r="AC33" s="128"/>
      <c r="AD33" s="41">
        <f t="shared" si="42"/>
        <v>0</v>
      </c>
      <c r="AE33" s="41" t="str">
        <f t="shared" si="43"/>
        <v/>
      </c>
      <c r="AF33" s="41" t="str">
        <f t="shared" si="44"/>
        <v/>
      </c>
      <c r="AG33" s="42"/>
      <c r="AH33" s="148"/>
      <c r="AI33" s="149"/>
      <c r="AJ33" s="63"/>
    </row>
    <row r="34" spans="1:36" ht="13.8" thickBot="1" x14ac:dyDescent="0.3">
      <c r="A34" s="54"/>
      <c r="B34" s="54"/>
      <c r="C34" s="55"/>
      <c r="D34" s="56"/>
      <c r="E34" s="57">
        <f t="shared" si="33"/>
        <v>0</v>
      </c>
      <c r="F34" s="58" t="str">
        <f t="shared" si="34"/>
        <v/>
      </c>
      <c r="G34" s="59" t="str">
        <f t="shared" si="35"/>
        <v/>
      </c>
      <c r="H34" s="61"/>
      <c r="I34" s="53"/>
      <c r="J34" s="54"/>
      <c r="K34" s="55"/>
      <c r="L34" s="56"/>
      <c r="M34" s="37">
        <f t="shared" si="36"/>
        <v>0</v>
      </c>
      <c r="N34" s="37" t="str">
        <f t="shared" si="37"/>
        <v/>
      </c>
      <c r="O34" s="37" t="str">
        <f t="shared" si="38"/>
        <v/>
      </c>
      <c r="P34" s="37"/>
      <c r="Q34" s="81"/>
      <c r="R34" s="81"/>
      <c r="S34" s="81"/>
      <c r="T34" s="81"/>
      <c r="U34" s="81"/>
      <c r="V34" s="81"/>
      <c r="W34" s="81"/>
      <c r="X34" s="81"/>
      <c r="Y34" s="81"/>
      <c r="Z34" s="37"/>
      <c r="AA34" s="140"/>
      <c r="AB34" s="136"/>
      <c r="AC34" s="128"/>
      <c r="AD34" s="41">
        <f t="shared" si="42"/>
        <v>0</v>
      </c>
      <c r="AE34" s="41" t="str">
        <f t="shared" si="43"/>
        <v/>
      </c>
      <c r="AF34" s="41" t="str">
        <f t="shared" si="44"/>
        <v/>
      </c>
      <c r="AG34" s="42">
        <v>4</v>
      </c>
      <c r="AH34" s="148"/>
      <c r="AI34" s="149"/>
      <c r="AJ34" s="63"/>
    </row>
    <row r="35" spans="1:36" ht="13.8" thickBot="1" x14ac:dyDescent="0.3">
      <c r="A35" s="54"/>
      <c r="B35" s="54"/>
      <c r="C35" s="55"/>
      <c r="D35" s="56"/>
      <c r="E35" s="57">
        <f t="shared" si="33"/>
        <v>0</v>
      </c>
      <c r="F35" s="58" t="str">
        <f t="shared" si="34"/>
        <v/>
      </c>
      <c r="G35" s="59" t="str">
        <f t="shared" si="35"/>
        <v/>
      </c>
      <c r="H35" s="61"/>
      <c r="I35" s="53"/>
      <c r="J35" s="54"/>
      <c r="K35" s="55"/>
      <c r="L35" s="56"/>
      <c r="M35" s="37">
        <f t="shared" si="36"/>
        <v>0</v>
      </c>
      <c r="N35" s="37" t="str">
        <f t="shared" si="37"/>
        <v/>
      </c>
      <c r="O35" s="37" t="str">
        <f t="shared" si="38"/>
        <v/>
      </c>
      <c r="P35" s="37"/>
      <c r="Q35" s="81"/>
      <c r="R35" s="81"/>
      <c r="S35" s="81"/>
      <c r="T35" s="81"/>
      <c r="U35" s="81"/>
      <c r="V35" s="81"/>
      <c r="W35" s="81"/>
      <c r="X35" s="81"/>
      <c r="Y35" s="81"/>
      <c r="Z35" s="37"/>
      <c r="AA35" s="135"/>
      <c r="AB35" s="136"/>
      <c r="AC35" s="128"/>
      <c r="AD35" s="41">
        <f t="shared" si="42"/>
        <v>0</v>
      </c>
      <c r="AE35" s="41" t="str">
        <f t="shared" si="43"/>
        <v/>
      </c>
      <c r="AF35" s="41" t="str">
        <f t="shared" si="44"/>
        <v/>
      </c>
      <c r="AG35" s="42"/>
      <c r="AH35" s="148"/>
      <c r="AI35" s="149"/>
      <c r="AJ35" s="63"/>
    </row>
    <row r="36" spans="1:36" ht="13.8" thickBot="1" x14ac:dyDescent="0.3">
      <c r="A36" s="54"/>
      <c r="B36" s="54"/>
      <c r="C36" s="55"/>
      <c r="D36" s="56"/>
      <c r="E36" s="57">
        <f t="shared" si="33"/>
        <v>0</v>
      </c>
      <c r="F36" s="58" t="str">
        <f t="shared" si="34"/>
        <v/>
      </c>
      <c r="G36" s="59" t="str">
        <f t="shared" si="35"/>
        <v/>
      </c>
      <c r="H36" s="61"/>
      <c r="I36" s="53"/>
      <c r="J36" s="54"/>
      <c r="K36" s="55"/>
      <c r="L36" s="56"/>
      <c r="M36" s="37">
        <f t="shared" si="36"/>
        <v>0</v>
      </c>
      <c r="N36" s="37" t="str">
        <f t="shared" si="37"/>
        <v/>
      </c>
      <c r="O36" s="37" t="str">
        <f t="shared" si="38"/>
        <v/>
      </c>
      <c r="P36" s="37"/>
      <c r="Q36" s="81"/>
      <c r="R36" s="81"/>
      <c r="S36" s="81"/>
      <c r="T36" s="81"/>
      <c r="U36" s="81"/>
      <c r="V36" s="81"/>
      <c r="W36" s="81"/>
      <c r="X36" s="81"/>
      <c r="Y36" s="81"/>
      <c r="Z36" s="37"/>
      <c r="AA36" s="135"/>
      <c r="AB36" s="136"/>
      <c r="AC36" s="128"/>
      <c r="AD36" s="41">
        <f t="shared" si="42"/>
        <v>0</v>
      </c>
      <c r="AE36" s="41" t="str">
        <f t="shared" si="43"/>
        <v/>
      </c>
      <c r="AF36" s="41" t="str">
        <f t="shared" si="44"/>
        <v/>
      </c>
      <c r="AG36" s="42"/>
      <c r="AH36" s="148"/>
      <c r="AI36" s="149"/>
      <c r="AJ36" s="63"/>
    </row>
    <row r="37" spans="1:36" ht="13.8" thickBot="1" x14ac:dyDescent="0.3">
      <c r="A37" s="54"/>
      <c r="B37" s="54"/>
      <c r="C37" s="55"/>
      <c r="D37" s="56"/>
      <c r="E37" s="57">
        <f t="shared" si="33"/>
        <v>0</v>
      </c>
      <c r="F37" s="58" t="str">
        <f t="shared" si="34"/>
        <v/>
      </c>
      <c r="G37" s="59" t="str">
        <f t="shared" si="35"/>
        <v/>
      </c>
      <c r="H37" s="61"/>
      <c r="I37" s="53"/>
      <c r="J37" s="54"/>
      <c r="K37" s="55"/>
      <c r="L37" s="56"/>
      <c r="M37" s="37">
        <f t="shared" si="36"/>
        <v>0</v>
      </c>
      <c r="N37" s="37" t="str">
        <f t="shared" si="37"/>
        <v/>
      </c>
      <c r="O37" s="37" t="str">
        <f t="shared" si="38"/>
        <v/>
      </c>
      <c r="P37" s="37"/>
      <c r="Q37" s="81"/>
      <c r="R37" s="81"/>
      <c r="S37" s="81"/>
      <c r="T37" s="81"/>
      <c r="U37" s="81"/>
      <c r="V37" s="81"/>
      <c r="W37" s="81"/>
      <c r="X37" s="81"/>
      <c r="Y37" s="81"/>
      <c r="Z37" s="37"/>
      <c r="AA37" s="135"/>
      <c r="AB37" s="136"/>
      <c r="AC37" s="128"/>
      <c r="AD37" s="41">
        <f t="shared" si="42"/>
        <v>0</v>
      </c>
      <c r="AE37" s="41" t="str">
        <f t="shared" si="43"/>
        <v/>
      </c>
      <c r="AF37" s="41" t="str">
        <f t="shared" si="44"/>
        <v/>
      </c>
      <c r="AG37" s="42"/>
      <c r="AH37" s="148"/>
      <c r="AI37" s="149"/>
      <c r="AJ37" s="63"/>
    </row>
    <row r="38" spans="1:36" ht="13.8" thickBot="1" x14ac:dyDescent="0.3">
      <c r="A38" s="54"/>
      <c r="B38" s="54"/>
      <c r="C38" s="55"/>
      <c r="D38" s="56"/>
      <c r="E38" s="57">
        <f t="shared" si="33"/>
        <v>0</v>
      </c>
      <c r="F38" s="58" t="str">
        <f t="shared" si="34"/>
        <v/>
      </c>
      <c r="G38" s="59" t="str">
        <f t="shared" si="35"/>
        <v/>
      </c>
      <c r="H38" s="61"/>
      <c r="I38" s="53"/>
      <c r="J38" s="54"/>
      <c r="K38" s="55"/>
      <c r="L38" s="56"/>
      <c r="M38" s="37">
        <f t="shared" si="36"/>
        <v>0</v>
      </c>
      <c r="N38" s="37" t="str">
        <f t="shared" si="37"/>
        <v/>
      </c>
      <c r="O38" s="37" t="str">
        <f t="shared" si="38"/>
        <v/>
      </c>
      <c r="P38" s="37"/>
      <c r="Q38" s="44"/>
      <c r="R38" s="44"/>
      <c r="S38" s="44"/>
      <c r="T38" s="44"/>
      <c r="U38" s="44"/>
      <c r="V38" s="44"/>
      <c r="W38" s="44"/>
      <c r="X38" s="44"/>
      <c r="Y38" s="44"/>
      <c r="Z38" s="37"/>
      <c r="AA38" s="135"/>
      <c r="AB38" s="136"/>
      <c r="AC38" s="128"/>
      <c r="AD38" s="41">
        <f t="shared" si="42"/>
        <v>0</v>
      </c>
      <c r="AE38" s="41" t="str">
        <f t="shared" si="43"/>
        <v/>
      </c>
      <c r="AF38" s="41" t="str">
        <f t="shared" si="44"/>
        <v/>
      </c>
      <c r="AG38" s="42">
        <v>4</v>
      </c>
      <c r="AH38" s="148"/>
      <c r="AI38" s="149"/>
      <c r="AJ38" s="63"/>
    </row>
    <row r="39" spans="1:36" ht="13.8" thickBot="1" x14ac:dyDescent="0.3">
      <c r="A39" s="54"/>
      <c r="B39" s="54"/>
      <c r="C39" s="55"/>
      <c r="D39" s="56"/>
      <c r="E39" s="57">
        <f t="shared" si="33"/>
        <v>0</v>
      </c>
      <c r="F39" s="58" t="str">
        <f t="shared" si="34"/>
        <v/>
      </c>
      <c r="G39" s="59" t="str">
        <f t="shared" si="35"/>
        <v/>
      </c>
      <c r="H39" s="61"/>
      <c r="I39" s="53"/>
      <c r="J39" s="54"/>
      <c r="K39" s="55"/>
      <c r="L39" s="56"/>
      <c r="M39" s="37">
        <f t="shared" si="36"/>
        <v>0</v>
      </c>
      <c r="N39" s="37" t="str">
        <f t="shared" si="37"/>
        <v/>
      </c>
      <c r="O39" s="37" t="str">
        <f t="shared" si="38"/>
        <v/>
      </c>
      <c r="P39" s="37"/>
      <c r="Q39" s="44"/>
      <c r="R39" s="44"/>
      <c r="S39" s="44"/>
      <c r="T39" s="44"/>
      <c r="U39" s="44"/>
      <c r="V39" s="44"/>
      <c r="W39" s="44"/>
      <c r="X39" s="44"/>
      <c r="Y39" s="44"/>
      <c r="Z39" s="37"/>
      <c r="AA39" s="135"/>
      <c r="AB39" s="136"/>
      <c r="AC39" s="99"/>
      <c r="AD39" s="41">
        <f t="shared" si="42"/>
        <v>0</v>
      </c>
      <c r="AE39" s="41" t="str">
        <f t="shared" si="43"/>
        <v/>
      </c>
      <c r="AF39" s="41" t="str">
        <f t="shared" si="44"/>
        <v/>
      </c>
      <c r="AG39" s="42"/>
      <c r="AH39" s="148"/>
      <c r="AI39" s="149"/>
      <c r="AJ39" s="63"/>
    </row>
    <row r="40" spans="1:36" ht="13.8" thickBot="1" x14ac:dyDescent="0.3">
      <c r="A40" s="54"/>
      <c r="B40" s="54"/>
      <c r="C40" s="55"/>
      <c r="D40" s="56"/>
      <c r="E40" s="57">
        <f t="shared" si="33"/>
        <v>0</v>
      </c>
      <c r="F40" s="58" t="str">
        <f t="shared" si="34"/>
        <v/>
      </c>
      <c r="G40" s="59" t="str">
        <f t="shared" si="35"/>
        <v/>
      </c>
      <c r="H40" s="61"/>
      <c r="I40" s="53"/>
      <c r="J40" s="54"/>
      <c r="K40" s="55"/>
      <c r="L40" s="56"/>
      <c r="M40" s="37">
        <f t="shared" si="36"/>
        <v>0</v>
      </c>
      <c r="N40" s="37" t="str">
        <f t="shared" si="37"/>
        <v/>
      </c>
      <c r="O40" s="37" t="str">
        <f t="shared" si="38"/>
        <v/>
      </c>
      <c r="P40" s="37"/>
      <c r="Q40" s="44"/>
      <c r="R40" s="44"/>
      <c r="S40" s="44"/>
      <c r="T40" s="44"/>
      <c r="U40" s="44"/>
      <c r="V40" s="44"/>
      <c r="W40" s="44"/>
      <c r="X40" s="44"/>
      <c r="Y40" s="44"/>
      <c r="Z40" s="37"/>
      <c r="AA40" s="37"/>
      <c r="AB40" s="37"/>
      <c r="AC40" s="37"/>
      <c r="AD40" s="37"/>
      <c r="AE40" s="37"/>
      <c r="AF40" s="37"/>
      <c r="AG40" s="37"/>
      <c r="AH40" s="90"/>
      <c r="AI40" s="90"/>
      <c r="AJ40" s="63"/>
    </row>
    <row r="41" spans="1:36" x14ac:dyDescent="0.25">
      <c r="A41" s="54"/>
      <c r="B41" s="54"/>
      <c r="C41" s="55"/>
      <c r="D41" s="56"/>
      <c r="E41" s="57">
        <f t="shared" si="33"/>
        <v>0</v>
      </c>
      <c r="F41" s="58" t="str">
        <f t="shared" si="34"/>
        <v/>
      </c>
      <c r="G41" s="59" t="str">
        <f t="shared" si="35"/>
        <v/>
      </c>
      <c r="H41" s="61"/>
      <c r="I41" s="53"/>
      <c r="J41" s="54"/>
      <c r="K41" s="55"/>
      <c r="L41" s="56"/>
      <c r="M41" s="37">
        <f t="shared" si="36"/>
        <v>0</v>
      </c>
      <c r="N41" s="37" t="str">
        <f t="shared" si="37"/>
        <v/>
      </c>
      <c r="O41" s="37" t="str">
        <f t="shared" si="38"/>
        <v/>
      </c>
      <c r="P41" s="37"/>
      <c r="Q41" s="44"/>
      <c r="R41" s="44"/>
      <c r="S41" s="44"/>
      <c r="T41" s="44"/>
      <c r="U41" s="44"/>
      <c r="V41" s="44"/>
      <c r="W41" s="44"/>
      <c r="X41" s="44"/>
      <c r="Y41" s="44"/>
      <c r="Z41" s="37"/>
      <c r="AA41" s="37"/>
      <c r="AB41" s="81"/>
      <c r="AC41" s="81"/>
      <c r="AD41" s="81"/>
      <c r="AE41" s="81"/>
      <c r="AF41" s="81"/>
      <c r="AG41" s="81"/>
      <c r="AH41" s="81"/>
      <c r="AI41" s="81"/>
      <c r="AJ41" s="63"/>
    </row>
    <row r="42" spans="1:36" x14ac:dyDescent="0.25">
      <c r="A42" s="115"/>
      <c r="B42" s="63"/>
      <c r="C42" s="63"/>
      <c r="D42" s="63"/>
      <c r="E42" s="37"/>
      <c r="F42" s="37"/>
      <c r="G42" s="37"/>
      <c r="H42" s="37"/>
      <c r="I42" s="63"/>
      <c r="J42" s="63"/>
      <c r="K42" s="63"/>
      <c r="L42" s="63"/>
      <c r="P42" s="37"/>
      <c r="Q42" s="36"/>
      <c r="R42" s="36"/>
      <c r="S42" s="36"/>
      <c r="T42" s="36"/>
      <c r="U42" s="36"/>
      <c r="V42" s="36"/>
      <c r="W42" s="36"/>
      <c r="X42" s="36"/>
      <c r="Y42" s="36"/>
      <c r="Z42" s="37"/>
      <c r="AA42" s="37"/>
      <c r="AB42" s="63"/>
      <c r="AC42" s="63"/>
      <c r="AD42" s="63"/>
      <c r="AE42" s="63"/>
      <c r="AF42" s="63"/>
      <c r="AH42" s="63"/>
      <c r="AI42" s="63"/>
      <c r="AJ42" s="63"/>
    </row>
    <row r="43" spans="1:36" x14ac:dyDescent="0.25">
      <c r="A43" s="125"/>
      <c r="B43" s="126"/>
      <c r="C43" s="126"/>
      <c r="D43" s="126"/>
      <c r="E43" s="127"/>
      <c r="F43" s="127"/>
      <c r="G43" s="127"/>
      <c r="H43" s="127"/>
      <c r="I43" s="126"/>
      <c r="J43" s="126"/>
      <c r="K43" s="126"/>
      <c r="L43" s="126"/>
      <c r="P43" s="37"/>
      <c r="Q43" s="36"/>
      <c r="R43" s="36"/>
      <c r="S43" s="36"/>
      <c r="T43" s="36"/>
      <c r="U43" s="36"/>
      <c r="V43" s="36"/>
      <c r="W43" s="36"/>
      <c r="X43" s="36"/>
      <c r="Y43" s="36"/>
      <c r="Z43" s="37"/>
      <c r="AA43" s="37"/>
      <c r="AB43" s="63"/>
      <c r="AC43" s="63"/>
      <c r="AD43" s="63"/>
      <c r="AE43" s="63"/>
      <c r="AF43" s="63"/>
      <c r="AH43" s="63"/>
      <c r="AI43" s="63"/>
      <c r="AJ43" s="63"/>
    </row>
    <row r="44" spans="1:36" ht="12.75" hidden="1" customHeight="1" x14ac:dyDescent="0.25">
      <c r="A44" s="63"/>
      <c r="B44" s="63"/>
      <c r="C44" s="63"/>
      <c r="D44" s="63"/>
      <c r="E44" s="37"/>
      <c r="F44" s="37"/>
      <c r="G44" s="37"/>
      <c r="H44" s="37"/>
      <c r="I44" s="63"/>
      <c r="J44" s="63"/>
      <c r="K44" s="63"/>
      <c r="L44" s="63"/>
      <c r="M44" s="37"/>
      <c r="N44" s="37"/>
      <c r="O44" s="37"/>
      <c r="P44" s="37"/>
      <c r="Q44" s="36"/>
      <c r="R44" s="36"/>
      <c r="S44" s="36"/>
      <c r="T44" s="36"/>
      <c r="U44" s="36"/>
      <c r="V44" s="36"/>
      <c r="W44" s="36"/>
      <c r="X44" s="36"/>
      <c r="Y44" s="36"/>
      <c r="Z44" s="63"/>
      <c r="AA44" s="37"/>
      <c r="AB44" s="63"/>
      <c r="AC44" s="63"/>
      <c r="AD44" s="63"/>
      <c r="AE44" s="63"/>
      <c r="AF44" s="63"/>
      <c r="AH44" s="63"/>
      <c r="AI44" s="63"/>
      <c r="AJ44" s="63"/>
    </row>
    <row r="45" spans="1:36" x14ac:dyDescent="0.25">
      <c r="M45" s="126"/>
      <c r="N45" s="126"/>
      <c r="O45" s="127"/>
      <c r="P45" s="63"/>
      <c r="Q45" s="36"/>
      <c r="R45" s="36"/>
      <c r="S45" s="36"/>
      <c r="T45" s="36"/>
      <c r="U45" s="36"/>
      <c r="V45" s="36"/>
      <c r="W45" s="36"/>
      <c r="X45" s="36"/>
      <c r="Y45" s="36"/>
      <c r="Z45" s="63"/>
      <c r="AA45" s="81"/>
      <c r="AB45" s="63"/>
      <c r="AC45" s="63"/>
      <c r="AD45" s="63"/>
      <c r="AE45" s="63"/>
      <c r="AF45" s="63"/>
      <c r="AH45" s="63"/>
      <c r="AI45" s="63"/>
      <c r="AJ45" s="63"/>
    </row>
    <row r="46" spans="1:36" s="63" customFormat="1" x14ac:dyDescent="0.25">
      <c r="A46" s="35"/>
      <c r="B46" s="35"/>
      <c r="C46" s="35"/>
      <c r="D46" s="35"/>
      <c r="E46" s="39"/>
      <c r="F46" s="39"/>
      <c r="G46" s="39"/>
      <c r="H46" s="39"/>
      <c r="I46" s="35"/>
      <c r="J46" s="35"/>
      <c r="K46" s="35"/>
      <c r="L46" s="35"/>
      <c r="O46" s="37"/>
      <c r="Q46" s="36"/>
      <c r="R46" s="36"/>
      <c r="S46" s="36"/>
      <c r="T46" s="36"/>
      <c r="U46" s="36"/>
      <c r="V46" s="36"/>
      <c r="W46" s="36"/>
      <c r="X46" s="36"/>
      <c r="Y46" s="36"/>
      <c r="AA46" s="37"/>
    </row>
    <row r="47" spans="1:36" x14ac:dyDescent="0.25">
      <c r="P47" s="63"/>
      <c r="Q47" s="36"/>
      <c r="R47" s="36"/>
      <c r="S47" s="36"/>
      <c r="T47" s="36"/>
      <c r="U47" s="36"/>
      <c r="V47" s="36"/>
      <c r="W47" s="36"/>
      <c r="X47" s="36"/>
      <c r="Y47" s="36"/>
      <c r="Z47" s="63"/>
      <c r="AA47" s="39"/>
      <c r="AJ47" s="63"/>
    </row>
  </sheetData>
  <sheetProtection algorithmName="SHA-512" hashValue="U9NtxvzJeaUQLFYCyhU0ZzfQtZgU/hegAV85KEKNPVTfSdQjhW5u+nbk2Wac9mYUb5r6+0ekN/9M2549rb0WBQ==" saltValue="xsw4tUbIa1JJ7cor4PlW1w==" spinCount="100000" sheet="1" objects="1" scenarios="1"/>
  <mergeCells count="72">
    <mergeCell ref="AH11:AI11"/>
    <mergeCell ref="C12:D12"/>
    <mergeCell ref="I12:L12"/>
    <mergeCell ref="X11:Y11"/>
    <mergeCell ref="X12:Y12"/>
    <mergeCell ref="C11:D11"/>
    <mergeCell ref="I11:L11"/>
    <mergeCell ref="AH9:AI9"/>
    <mergeCell ref="C9:D9"/>
    <mergeCell ref="I9:L9"/>
    <mergeCell ref="X9:Y9"/>
    <mergeCell ref="X10:Y10"/>
    <mergeCell ref="C10:D10"/>
    <mergeCell ref="I10:L10"/>
    <mergeCell ref="AH10:AI10"/>
    <mergeCell ref="AG1:AI1"/>
    <mergeCell ref="C7:D7"/>
    <mergeCell ref="I7:L7"/>
    <mergeCell ref="X7:Y7"/>
    <mergeCell ref="B1:Q1"/>
    <mergeCell ref="I13:L13"/>
    <mergeCell ref="C14:D14"/>
    <mergeCell ref="I14:L14"/>
    <mergeCell ref="C13:D13"/>
    <mergeCell ref="S1:Y1"/>
    <mergeCell ref="X8:Y8"/>
    <mergeCell ref="C8:D8"/>
    <mergeCell ref="I8:L8"/>
    <mergeCell ref="X13:Y13"/>
    <mergeCell ref="C15:D15"/>
    <mergeCell ref="I15:L15"/>
    <mergeCell ref="C16:D16"/>
    <mergeCell ref="I16:L16"/>
    <mergeCell ref="C17:D17"/>
    <mergeCell ref="I17:L17"/>
    <mergeCell ref="AH27:AI27"/>
    <mergeCell ref="AH25:AI25"/>
    <mergeCell ref="C22:D22"/>
    <mergeCell ref="I22:L22"/>
    <mergeCell ref="Q18:R18"/>
    <mergeCell ref="C19:D19"/>
    <mergeCell ref="I19:L19"/>
    <mergeCell ref="C20:D20"/>
    <mergeCell ref="I20:L20"/>
    <mergeCell ref="C21:D21"/>
    <mergeCell ref="I21:L21"/>
    <mergeCell ref="AH20:AI20"/>
    <mergeCell ref="AH19:AI19"/>
    <mergeCell ref="A23:L23"/>
    <mergeCell ref="C18:D18"/>
    <mergeCell ref="I18:L18"/>
    <mergeCell ref="Q15:W15"/>
    <mergeCell ref="AH26:AI26"/>
    <mergeCell ref="AH24:AI24"/>
    <mergeCell ref="AH23:AI23"/>
    <mergeCell ref="AH39:AI39"/>
    <mergeCell ref="Q19:R19"/>
    <mergeCell ref="Q20:R20"/>
    <mergeCell ref="Q21:R21"/>
    <mergeCell ref="Q22:R22"/>
    <mergeCell ref="AH28:AI28"/>
    <mergeCell ref="AH29:AI29"/>
    <mergeCell ref="AH32:AI32"/>
    <mergeCell ref="Q23:R23"/>
    <mergeCell ref="AH18:AI18"/>
    <mergeCell ref="Q17:R17"/>
    <mergeCell ref="AH38:AI38"/>
    <mergeCell ref="AH37:AI37"/>
    <mergeCell ref="AH36:AI36"/>
    <mergeCell ref="AH33:AI33"/>
    <mergeCell ref="AH35:AI35"/>
    <mergeCell ref="AH34:AI34"/>
  </mergeCells>
  <conditionalFormatting sqref="A7 A22 A28:A41 I28:I41 AA21 Q11:Q12 AA9:AA12 AA28:AA30 AA39 AA32 A13:A15 A18:A20">
    <cfRule type="expression" dxfId="101" priority="254" stopIfTrue="1">
      <formula>(C7="")</formula>
    </cfRule>
  </conditionalFormatting>
  <conditionalFormatting sqref="B7 B22 B28:B41 J28:J41 AB21 R11:R12 AB9:AB12 AB14:AB17 AB28:AB30 AB39 AB32 B13:B15 B18:B20">
    <cfRule type="expression" dxfId="100" priority="253" stopIfTrue="1">
      <formula>(C7="")</formula>
    </cfRule>
  </conditionalFormatting>
  <conditionalFormatting sqref="A9:A10">
    <cfRule type="expression" dxfId="99" priority="252" stopIfTrue="1">
      <formula>(C9="")</formula>
    </cfRule>
  </conditionalFormatting>
  <conditionalFormatting sqref="B9:B10">
    <cfRule type="expression" dxfId="98" priority="251" stopIfTrue="1">
      <formula>(C9="")</formula>
    </cfRule>
  </conditionalFormatting>
  <conditionalFormatting sqref="A11">
    <cfRule type="expression" dxfId="97" priority="248" stopIfTrue="1">
      <formula>(C11="")</formula>
    </cfRule>
  </conditionalFormatting>
  <conditionalFormatting sqref="B11">
    <cfRule type="expression" dxfId="96" priority="247" stopIfTrue="1">
      <formula>(C11="")</formula>
    </cfRule>
  </conditionalFormatting>
  <conditionalFormatting sqref="R7:R10">
    <cfRule type="expression" dxfId="95" priority="239" stopIfTrue="1">
      <formula>(S7="")</formula>
    </cfRule>
  </conditionalFormatting>
  <conditionalFormatting sqref="A27">
    <cfRule type="expression" dxfId="94" priority="246" stopIfTrue="1">
      <formula>(C27="")</formula>
    </cfRule>
  </conditionalFormatting>
  <conditionalFormatting sqref="B27">
    <cfRule type="expression" dxfId="93" priority="245" stopIfTrue="1">
      <formula>(C27="")</formula>
    </cfRule>
  </conditionalFormatting>
  <conditionalFormatting sqref="I27">
    <cfRule type="expression" dxfId="92" priority="244" stopIfTrue="1">
      <formula>(K27="")</formula>
    </cfRule>
  </conditionalFormatting>
  <conditionalFormatting sqref="J27">
    <cfRule type="expression" dxfId="91" priority="243" stopIfTrue="1">
      <formula>(K27="")</formula>
    </cfRule>
  </conditionalFormatting>
  <conditionalFormatting sqref="Q7">
    <cfRule type="expression" dxfId="90" priority="242" stopIfTrue="1">
      <formula>(S7="")</formula>
    </cfRule>
  </conditionalFormatting>
  <conditionalFormatting sqref="R7">
    <cfRule type="expression" dxfId="89" priority="241" stopIfTrue="1">
      <formula>(S7="")</formula>
    </cfRule>
  </conditionalFormatting>
  <conditionalFormatting sqref="Q7:Q10">
    <cfRule type="expression" dxfId="88" priority="240" stopIfTrue="1">
      <formula>(S7="")</formula>
    </cfRule>
  </conditionalFormatting>
  <conditionalFormatting sqref="W7:W12 AG9:AG12 AG14:AG20 AG28:AG30 AG39 AG32 H7:H15 H17:H22">
    <cfRule type="expression" dxfId="87" priority="238" stopIfTrue="1">
      <formula>H7&lt;&gt;""</formula>
    </cfRule>
  </conditionalFormatting>
  <conditionalFormatting sqref="A12">
    <cfRule type="expression" dxfId="86" priority="234" stopIfTrue="1">
      <formula>(C12="")</formula>
    </cfRule>
  </conditionalFormatting>
  <conditionalFormatting sqref="B12">
    <cfRule type="expression" dxfId="85" priority="233" stopIfTrue="1">
      <formula>(C12="")</formula>
    </cfRule>
  </conditionalFormatting>
  <conditionalFormatting sqref="A21">
    <cfRule type="expression" dxfId="84" priority="232" stopIfTrue="1">
      <formula>(C21="")</formula>
    </cfRule>
  </conditionalFormatting>
  <conditionalFormatting sqref="B21">
    <cfRule type="expression" dxfId="83" priority="231" stopIfTrue="1">
      <formula>(C21="")</formula>
    </cfRule>
  </conditionalFormatting>
  <conditionalFormatting sqref="AA40">
    <cfRule type="expression" dxfId="82" priority="298" stopIfTrue="1">
      <formula>(#REF!="")</formula>
    </cfRule>
    <cfRule type="expression" dxfId="81" priority="299" stopIfTrue="1">
      <formula>(NOT(OR(#REF!="A",#REF!="B",#REF!="C",#REF!="D",#REF!="X",#REF!="P",AND(#REF!&gt;=0,#REF!&lt;=4,ISNUMBER(#REF!)))))</formula>
    </cfRule>
  </conditionalFormatting>
  <conditionalFormatting sqref="AA43">
    <cfRule type="expression" dxfId="80" priority="300" stopIfTrue="1">
      <formula>(#REF!="")</formula>
    </cfRule>
    <cfRule type="expression" dxfId="79" priority="301" stopIfTrue="1">
      <formula>(NOT(OR(#REF!="A",#REF!="B",#REF!="C",#REF!="D",#REF!="X",#REF!="P",AND(#REF!&gt;=0,#REF!&lt;=4,ISNUMBER(#REF!)))))</formula>
    </cfRule>
  </conditionalFormatting>
  <conditionalFormatting sqref="AA42">
    <cfRule type="expression" dxfId="78" priority="330" stopIfTrue="1">
      <formula>(#REF!="")</formula>
    </cfRule>
    <cfRule type="expression" dxfId="77" priority="331" stopIfTrue="1">
      <formula>(NOT(OR(#REF!="A",#REF!="B",#REF!="C",#REF!="D",#REF!="X",#REF!="P",AND(#REF!&gt;=0,#REF!&lt;=4,ISNUMBER(#REF!)))))</formula>
    </cfRule>
  </conditionalFormatting>
  <conditionalFormatting sqref="A8">
    <cfRule type="expression" dxfId="76" priority="192" stopIfTrue="1">
      <formula>(C8="")</formula>
    </cfRule>
  </conditionalFormatting>
  <conditionalFormatting sqref="B8">
    <cfRule type="expression" dxfId="75" priority="191" stopIfTrue="1">
      <formula>(C8="")</formula>
    </cfRule>
  </conditionalFormatting>
  <conditionalFormatting sqref="A17">
    <cfRule type="expression" dxfId="74" priority="189" stopIfTrue="1">
      <formula>(C17="")</formula>
    </cfRule>
  </conditionalFormatting>
  <conditionalFormatting sqref="B17">
    <cfRule type="expression" dxfId="73" priority="188" stopIfTrue="1">
      <formula>(C17="")</formula>
    </cfRule>
  </conditionalFormatting>
  <conditionalFormatting sqref="AG13">
    <cfRule type="expression" dxfId="72" priority="184" stopIfTrue="1">
      <formula>AG13&lt;&gt;""</formula>
    </cfRule>
  </conditionalFormatting>
  <conditionalFormatting sqref="AB13">
    <cfRule type="expression" dxfId="71" priority="183" stopIfTrue="1">
      <formula>(AC13="")</formula>
    </cfRule>
  </conditionalFormatting>
  <conditionalFormatting sqref="AG22">
    <cfRule type="expression" dxfId="70" priority="156" stopIfTrue="1">
      <formula>AG22&lt;&gt;""</formula>
    </cfRule>
  </conditionalFormatting>
  <conditionalFormatting sqref="AB22">
    <cfRule type="expression" dxfId="69" priority="155" stopIfTrue="1">
      <formula>(AC22="")</formula>
    </cfRule>
  </conditionalFormatting>
  <conditionalFormatting sqref="AA41">
    <cfRule type="expression" dxfId="68" priority="443" stopIfTrue="1">
      <formula>(#REF!="")</formula>
    </cfRule>
    <cfRule type="expression" dxfId="67" priority="444" stopIfTrue="1">
      <formula>(NOT(OR(#REF!="A",#REF!="B",#REF!="C",#REF!="D",#REF!="X",#REF!="P",AND(#REF!&gt;=0,#REF!&lt;=4,ISNUMBER(#REF!)))))</formula>
    </cfRule>
  </conditionalFormatting>
  <conditionalFormatting sqref="AA9">
    <cfRule type="expression" dxfId="66" priority="65" stopIfTrue="1">
      <formula>(AC9="")</formula>
    </cfRule>
  </conditionalFormatting>
  <conditionalFormatting sqref="AB9">
    <cfRule type="expression" dxfId="65" priority="64" stopIfTrue="1">
      <formula>(AC9="")</formula>
    </cfRule>
  </conditionalFormatting>
  <conditionalFormatting sqref="AB18:AB20">
    <cfRule type="expression" dxfId="64" priority="58" stopIfTrue="1">
      <formula>(AC18="")</formula>
    </cfRule>
  </conditionalFormatting>
  <conditionalFormatting sqref="AA18">
    <cfRule type="expression" dxfId="63" priority="61" stopIfTrue="1">
      <formula>(AC18="")</formula>
    </cfRule>
  </conditionalFormatting>
  <conditionalFormatting sqref="AB18">
    <cfRule type="expression" dxfId="62" priority="60" stopIfTrue="1">
      <formula>(AC18="")</formula>
    </cfRule>
  </conditionalFormatting>
  <conditionalFormatting sqref="AA18:AA20">
    <cfRule type="expression" dxfId="61" priority="59" stopIfTrue="1">
      <formula>(AC18="")</formula>
    </cfRule>
  </conditionalFormatting>
  <conditionalFormatting sqref="Q21:R21">
    <cfRule type="expression" dxfId="60" priority="48">
      <formula>$Q$21&lt;2</formula>
    </cfRule>
  </conditionalFormatting>
  <conditionalFormatting sqref="Q18:R18">
    <cfRule type="expression" dxfId="59" priority="46">
      <formula>$Q$18&lt;2</formula>
    </cfRule>
  </conditionalFormatting>
  <conditionalFormatting sqref="AA13:AA14">
    <cfRule type="expression" dxfId="58" priority="609" stopIfTrue="1">
      <formula>SUM(AF18:AF20)&lt;9</formula>
    </cfRule>
    <cfRule type="expression" dxfId="57" priority="610" stopIfTrue="1">
      <formula>SUM(AF18:AF20)&gt;9</formula>
    </cfRule>
  </conditionalFormatting>
  <conditionalFormatting sqref="AA26">
    <cfRule type="expression" dxfId="56" priority="42" stopIfTrue="1">
      <formula>(AC26="")</formula>
    </cfRule>
  </conditionalFormatting>
  <conditionalFormatting sqref="AB26">
    <cfRule type="expression" dxfId="55" priority="41" stopIfTrue="1">
      <formula>(AC26="")</formula>
    </cfRule>
  </conditionalFormatting>
  <conditionalFormatting sqref="AG26">
    <cfRule type="expression" dxfId="54" priority="40" stopIfTrue="1">
      <formula>AG26&lt;&gt;""</formula>
    </cfRule>
  </conditionalFormatting>
  <conditionalFormatting sqref="AA24">
    <cfRule type="expression" dxfId="53" priority="39" stopIfTrue="1">
      <formula>(AC24="")</formula>
    </cfRule>
  </conditionalFormatting>
  <conditionalFormatting sqref="AB24">
    <cfRule type="expression" dxfId="52" priority="38" stopIfTrue="1">
      <formula>(AC24="")</formula>
    </cfRule>
  </conditionalFormatting>
  <conditionalFormatting sqref="AG24">
    <cfRule type="expression" dxfId="51" priority="37" stopIfTrue="1">
      <formula>AG24&lt;&gt;""</formula>
    </cfRule>
  </conditionalFormatting>
  <conditionalFormatting sqref="AA23">
    <cfRule type="expression" dxfId="50" priority="36" stopIfTrue="1">
      <formula>(AC23="")</formula>
    </cfRule>
  </conditionalFormatting>
  <conditionalFormatting sqref="AB23">
    <cfRule type="expression" dxfId="49" priority="35" stopIfTrue="1">
      <formula>(AC23="")</formula>
    </cfRule>
  </conditionalFormatting>
  <conditionalFormatting sqref="AG23">
    <cfRule type="expression" dxfId="48" priority="34" stopIfTrue="1">
      <formula>AG23&lt;&gt;""</formula>
    </cfRule>
  </conditionalFormatting>
  <conditionalFormatting sqref="AA27">
    <cfRule type="expression" dxfId="47" priority="30" stopIfTrue="1">
      <formula>(AC27="")</formula>
    </cfRule>
  </conditionalFormatting>
  <conditionalFormatting sqref="AB27">
    <cfRule type="expression" dxfId="46" priority="29" stopIfTrue="1">
      <formula>(AC27="")</formula>
    </cfRule>
  </conditionalFormatting>
  <conditionalFormatting sqref="AG27">
    <cfRule type="expression" dxfId="45" priority="28" stopIfTrue="1">
      <formula>AG27&lt;&gt;""</formula>
    </cfRule>
  </conditionalFormatting>
  <conditionalFormatting sqref="AA16">
    <cfRule type="expression" dxfId="44" priority="782" stopIfTrue="1">
      <formula>SUM(AF19:AF29)&lt;9</formula>
    </cfRule>
    <cfRule type="expression" dxfId="43" priority="783" stopIfTrue="1">
      <formula>SUM(AF19:AF29)&gt;9</formula>
    </cfRule>
  </conditionalFormatting>
  <conditionalFormatting sqref="Q3">
    <cfRule type="expression" dxfId="42" priority="800" stopIfTrue="1">
      <formula>SUM(U7:U13)&lt;18</formula>
    </cfRule>
    <cfRule type="expression" dxfId="41" priority="801" stopIfTrue="1">
      <formula>SUM(U7:U13)&gt;18</formula>
    </cfRule>
  </conditionalFormatting>
  <conditionalFormatting sqref="AA7:AA8">
    <cfRule type="expression" dxfId="40" priority="818" stopIfTrue="1">
      <formula>SUM(AF7:AF11)&lt;9</formula>
    </cfRule>
    <cfRule type="expression" dxfId="39" priority="819" stopIfTrue="1">
      <formula>SUM(AF7:AF11)&gt;9</formula>
    </cfRule>
  </conditionalFormatting>
  <conditionalFormatting sqref="AA25">
    <cfRule type="expression" dxfId="38" priority="27" stopIfTrue="1">
      <formula>(AC25="")</formula>
    </cfRule>
  </conditionalFormatting>
  <conditionalFormatting sqref="AB25">
    <cfRule type="expression" dxfId="37" priority="26" stopIfTrue="1">
      <formula>(AC25="")</formula>
    </cfRule>
  </conditionalFormatting>
  <conditionalFormatting sqref="AG25">
    <cfRule type="expression" dxfId="36" priority="25" stopIfTrue="1">
      <formula>AG25&lt;&gt;""</formula>
    </cfRule>
  </conditionalFormatting>
  <conditionalFormatting sqref="AA17">
    <cfRule type="expression" dxfId="35" priority="852" stopIfTrue="1">
      <formula>SUM(AF20:AF29)&lt;9</formula>
    </cfRule>
    <cfRule type="expression" dxfId="34" priority="853" stopIfTrue="1">
      <formula>SUM(AF20:AF29)&gt;9</formula>
    </cfRule>
  </conditionalFormatting>
  <conditionalFormatting sqref="AA22">
    <cfRule type="expression" dxfId="33" priority="856" stopIfTrue="1">
      <formula>SUM(AF23:AF29)&lt;25</formula>
    </cfRule>
    <cfRule type="expression" dxfId="32" priority="857" stopIfTrue="1">
      <formula>SUM(AF23:AF29)&gt;25</formula>
    </cfRule>
  </conditionalFormatting>
  <conditionalFormatting sqref="AA15">
    <cfRule type="expression" dxfId="31" priority="858" stopIfTrue="1">
      <formula>SUM(AF19:AF29)&lt;9</formula>
    </cfRule>
    <cfRule type="expression" dxfId="30" priority="859" stopIfTrue="1">
      <formula>SUM(AF19:AF29)&gt;9</formula>
    </cfRule>
  </conditionalFormatting>
  <conditionalFormatting sqref="AA38">
    <cfRule type="expression" dxfId="29" priority="24" stopIfTrue="1">
      <formula>(AC38="")</formula>
    </cfRule>
  </conditionalFormatting>
  <conditionalFormatting sqref="AB38">
    <cfRule type="expression" dxfId="28" priority="23" stopIfTrue="1">
      <formula>(AC38="")</formula>
    </cfRule>
  </conditionalFormatting>
  <conditionalFormatting sqref="AG38">
    <cfRule type="expression" dxfId="27" priority="22" stopIfTrue="1">
      <formula>AG38&lt;&gt;""</formula>
    </cfRule>
  </conditionalFormatting>
  <conditionalFormatting sqref="AA37">
    <cfRule type="expression" dxfId="26" priority="21" stopIfTrue="1">
      <formula>(AC37="")</formula>
    </cfRule>
  </conditionalFormatting>
  <conditionalFormatting sqref="AB37">
    <cfRule type="expression" dxfId="25" priority="20" stopIfTrue="1">
      <formula>(AC37="")</formula>
    </cfRule>
  </conditionalFormatting>
  <conditionalFormatting sqref="AG37">
    <cfRule type="expression" dxfId="24" priority="19" stopIfTrue="1">
      <formula>AG37&lt;&gt;""</formula>
    </cfRule>
  </conditionalFormatting>
  <conditionalFormatting sqref="AA36">
    <cfRule type="expression" dxfId="23" priority="18" stopIfTrue="1">
      <formula>(AC36="")</formula>
    </cfRule>
  </conditionalFormatting>
  <conditionalFormatting sqref="AB36">
    <cfRule type="expression" dxfId="22" priority="17" stopIfTrue="1">
      <formula>(AC36="")</formula>
    </cfRule>
  </conditionalFormatting>
  <conditionalFormatting sqref="AG36">
    <cfRule type="expression" dxfId="21" priority="16" stopIfTrue="1">
      <formula>AG36&lt;&gt;""</formula>
    </cfRule>
  </conditionalFormatting>
  <conditionalFormatting sqref="AA33">
    <cfRule type="expression" dxfId="20" priority="15" stopIfTrue="1">
      <formula>(AC33="")</formula>
    </cfRule>
  </conditionalFormatting>
  <conditionalFormatting sqref="AB33">
    <cfRule type="expression" dxfId="19" priority="14" stopIfTrue="1">
      <formula>(AC33="")</formula>
    </cfRule>
  </conditionalFormatting>
  <conditionalFormatting sqref="AG33">
    <cfRule type="expression" dxfId="18" priority="13" stopIfTrue="1">
      <formula>AG33&lt;&gt;""</formula>
    </cfRule>
  </conditionalFormatting>
  <conditionalFormatting sqref="AA35">
    <cfRule type="expression" dxfId="17" priority="12" stopIfTrue="1">
      <formula>(AC35="")</formula>
    </cfRule>
  </conditionalFormatting>
  <conditionalFormatting sqref="AB35">
    <cfRule type="expression" dxfId="16" priority="11" stopIfTrue="1">
      <formula>(AC35="")</formula>
    </cfRule>
  </conditionalFormatting>
  <conditionalFormatting sqref="AG35">
    <cfRule type="expression" dxfId="15" priority="10" stopIfTrue="1">
      <formula>AG35&lt;&gt;""</formula>
    </cfRule>
  </conditionalFormatting>
  <conditionalFormatting sqref="AA31">
    <cfRule type="expression" dxfId="14" priority="931" stopIfTrue="1">
      <formula>SUM(AF32:AF39)&lt;19</formula>
    </cfRule>
    <cfRule type="expression" dxfId="13" priority="932" stopIfTrue="1">
      <formula>SUM(AF32:AF39)&gt;19</formula>
    </cfRule>
  </conditionalFormatting>
  <conditionalFormatting sqref="AA34">
    <cfRule type="expression" dxfId="12" priority="9" stopIfTrue="1">
      <formula>(AC34="")</formula>
    </cfRule>
  </conditionalFormatting>
  <conditionalFormatting sqref="AB34">
    <cfRule type="expression" dxfId="11" priority="8" stopIfTrue="1">
      <formula>(AC34="")</formula>
    </cfRule>
  </conditionalFormatting>
  <conditionalFormatting sqref="AG34">
    <cfRule type="expression" dxfId="10" priority="7" stopIfTrue="1">
      <formula>AG34&lt;&gt;""</formula>
    </cfRule>
  </conditionalFormatting>
  <conditionalFormatting sqref="AA3">
    <cfRule type="expression" dxfId="9" priority="937" stopIfTrue="1">
      <formula>SUM(AF9:AF39)&lt;62</formula>
    </cfRule>
    <cfRule type="expression" dxfId="8" priority="938" stopIfTrue="1">
      <formula>SUM(AF9:AF39)&gt;62</formula>
    </cfRule>
  </conditionalFormatting>
  <conditionalFormatting sqref="H16">
    <cfRule type="expression" dxfId="7" priority="6" stopIfTrue="1">
      <formula>H16&lt;&gt;""</formula>
    </cfRule>
  </conditionalFormatting>
  <conditionalFormatting sqref="A16">
    <cfRule type="expression" dxfId="6" priority="5" stopIfTrue="1">
      <formula>(C16="")</formula>
    </cfRule>
  </conditionalFormatting>
  <conditionalFormatting sqref="B16">
    <cfRule type="expression" dxfId="5" priority="4" stopIfTrue="1">
      <formula>(C16="")</formula>
    </cfRule>
  </conditionalFormatting>
  <conditionalFormatting sqref="A3">
    <cfRule type="expression" dxfId="4" priority="953" stopIfTrue="1">
      <formula>SUM(F7:F22)&lt;40</formula>
    </cfRule>
    <cfRule type="expression" dxfId="3" priority="954" stopIfTrue="1">
      <formula>SUM(F7:F22)&gt;40</formula>
    </cfRule>
  </conditionalFormatting>
  <conditionalFormatting sqref="Q13">
    <cfRule type="expression" dxfId="2" priority="3" stopIfTrue="1">
      <formula>(S13="")</formula>
    </cfRule>
  </conditionalFormatting>
  <conditionalFormatting sqref="R13">
    <cfRule type="expression" dxfId="1" priority="2" stopIfTrue="1">
      <formula>(S13="")</formula>
    </cfRule>
  </conditionalFormatting>
  <conditionalFormatting sqref="W13">
    <cfRule type="expression" dxfId="0" priority="1" stopIfTrue="1">
      <formula>W13&lt;&gt;""</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10" sqref="B10:D1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8" t="s">
        <v>2</v>
      </c>
      <c r="B1" s="178"/>
      <c r="C1" s="178"/>
      <c r="D1" s="178"/>
      <c r="E1" s="178"/>
      <c r="F1" s="178"/>
      <c r="G1" s="5"/>
      <c r="H1" s="5"/>
    </row>
    <row r="2" spans="1:8" s="8" customFormat="1" ht="15.9" customHeight="1" x14ac:dyDescent="0.3">
      <c r="A2" s="179" t="s">
        <v>3</v>
      </c>
      <c r="B2" s="179"/>
      <c r="C2" s="179"/>
      <c r="D2" s="179"/>
      <c r="E2" s="179"/>
      <c r="F2" s="179"/>
      <c r="G2" s="7"/>
      <c r="H2" s="7"/>
    </row>
    <row r="3" spans="1:8" s="8" customFormat="1" ht="14.85" customHeight="1" x14ac:dyDescent="0.3">
      <c r="A3" s="179" t="s">
        <v>76</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'ANSI-PVAS'!B1</f>
        <v>Name, Student's</v>
      </c>
      <c r="C7" s="180"/>
      <c r="D7" s="180"/>
      <c r="E7" s="181"/>
      <c r="F7" s="182"/>
      <c r="G7" s="7"/>
      <c r="H7" s="7"/>
    </row>
    <row r="8" spans="1:8" s="8" customFormat="1" ht="10.5" customHeight="1" x14ac:dyDescent="0.3">
      <c r="A8" s="24"/>
      <c r="B8" s="24"/>
      <c r="C8" s="24"/>
      <c r="D8" s="24"/>
      <c r="E8" s="102"/>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3" t="str">
        <f>'ANSI-PVAS'!S1</f>
        <v>999-999-99</v>
      </c>
      <c r="C10" s="183"/>
      <c r="D10" s="183"/>
      <c r="E10" s="120">
        <f>'ANSI-PVAS'!Q15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3"/>
      <c r="B13" s="184"/>
      <c r="C13" s="184"/>
      <c r="D13" s="184"/>
      <c r="E13" s="185" t="str">
        <f>'ANSI-PVAS'!Z1</f>
        <v>ANSI-PVAS</v>
      </c>
      <c r="F13" s="185"/>
      <c r="G13" s="186"/>
      <c r="H13" s="7"/>
    </row>
    <row r="14" spans="1:8" s="8" customFormat="1" ht="10.5" customHeight="1" x14ac:dyDescent="0.3">
      <c r="A14" s="9"/>
      <c r="B14" s="187"/>
      <c r="C14" s="187"/>
      <c r="D14" s="6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'ANSI-PVAS'!AG1</f>
        <v>ADVISOR</v>
      </c>
      <c r="C16" s="180"/>
      <c r="D16" s="14"/>
      <c r="E16" s="117" t="str">
        <f>'ANSI-PVAS'!Q18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8" t="s">
        <v>12</v>
      </c>
      <c r="C18" s="188"/>
      <c r="D18" s="188"/>
      <c r="E18" s="13" t="s">
        <v>13</v>
      </c>
      <c r="F18" s="10"/>
      <c r="G18" s="7"/>
      <c r="H18" s="7"/>
    </row>
    <row r="19" spans="1:8" s="8" customFormat="1" ht="15.9" customHeight="1" x14ac:dyDescent="0.3">
      <c r="A19" s="9"/>
      <c r="B19" s="188"/>
      <c r="C19" s="188"/>
      <c r="D19" s="188"/>
      <c r="E19" s="117" t="str">
        <f ca="1">'ANSI-PVAS'!Q21</f>
        <v>N/A</v>
      </c>
      <c r="F19" s="10"/>
      <c r="G19" s="7"/>
      <c r="H19" s="7"/>
    </row>
    <row r="20" spans="1:8" s="8" customFormat="1" ht="21.3" customHeight="1" x14ac:dyDescent="0.35">
      <c r="A20" s="11" t="s">
        <v>62</v>
      </c>
      <c r="B20" s="12"/>
      <c r="C20" s="119">
        <f>'ANSI-PVAS'!Q17</f>
        <v>0</v>
      </c>
      <c r="D20" s="105"/>
      <c r="E20" s="10" t="s">
        <v>49</v>
      </c>
      <c r="F20" s="118">
        <f ca="1">'ANSI-PVAS'!Q19</f>
        <v>0</v>
      </c>
      <c r="G20" s="7"/>
      <c r="H20" s="7"/>
    </row>
    <row r="21" spans="1:8" s="8" customFormat="1" ht="18" x14ac:dyDescent="0.35">
      <c r="A21" s="11" t="s">
        <v>14</v>
      </c>
      <c r="B21" s="12"/>
      <c r="C21" s="177"/>
      <c r="D21" s="177"/>
      <c r="E21" s="10" t="s">
        <v>50</v>
      </c>
      <c r="F21" s="118">
        <f ca="1">'ANSI-PVAS'!Q20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2"/>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6"/>
      <c r="E27" s="10" t="s">
        <v>51</v>
      </c>
      <c r="F27" s="10"/>
      <c r="G27" s="7"/>
      <c r="H27" s="7"/>
    </row>
    <row r="28" spans="1:8" s="8" customFormat="1" ht="21.3" hidden="1" customHeight="1" x14ac:dyDescent="0.3">
      <c r="A28" s="9"/>
      <c r="B28" s="192"/>
      <c r="C28" s="192"/>
      <c r="D28" s="101"/>
      <c r="E28" s="10"/>
      <c r="F28" s="10"/>
      <c r="G28" s="7"/>
      <c r="H28" s="7"/>
    </row>
    <row r="29" spans="1:8" s="8" customFormat="1" ht="19.5" customHeight="1" x14ac:dyDescent="0.3">
      <c r="A29" s="107"/>
      <c r="B29" s="193"/>
      <c r="C29" s="193"/>
      <c r="D29" s="193"/>
      <c r="E29" s="194"/>
      <c r="F29" s="194"/>
      <c r="G29" s="7"/>
      <c r="H29" s="7"/>
    </row>
    <row r="30" spans="1:8" s="8" customFormat="1" ht="6.9" customHeight="1" x14ac:dyDescent="0.35">
      <c r="A30" s="11"/>
      <c r="B30" s="9"/>
      <c r="C30" s="9"/>
      <c r="D30" s="108"/>
      <c r="E30" s="10"/>
      <c r="F30" s="10"/>
      <c r="G30" s="7"/>
      <c r="H30" s="7"/>
    </row>
    <row r="31" spans="1:8" s="8" customFormat="1" ht="19.5" customHeight="1" x14ac:dyDescent="0.35">
      <c r="A31" s="11" t="s">
        <v>17</v>
      </c>
      <c r="B31" s="9"/>
      <c r="C31" s="9"/>
      <c r="D31" s="18"/>
      <c r="E31" s="104"/>
      <c r="F31" s="10"/>
      <c r="G31" s="7"/>
      <c r="H31" s="7"/>
    </row>
    <row r="32" spans="1:8" s="8" customFormat="1" ht="15.9" customHeight="1" x14ac:dyDescent="0.35">
      <c r="A32" s="9"/>
      <c r="B32" s="109"/>
      <c r="C32" s="11"/>
      <c r="D32" s="11"/>
      <c r="E32" s="10" t="s">
        <v>63</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10"/>
      <c r="F38" s="110"/>
      <c r="G38" s="21"/>
      <c r="H38" s="21"/>
    </row>
    <row r="39" spans="1:9" ht="15.6" x14ac:dyDescent="0.3">
      <c r="A39" s="20"/>
      <c r="B39" s="189" t="s">
        <v>73</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110"/>
      <c r="F41" s="110"/>
      <c r="G41" s="21"/>
      <c r="H41" s="21"/>
    </row>
    <row r="42" spans="1:9" ht="14.85" customHeight="1" x14ac:dyDescent="0.3">
      <c r="A42" s="19"/>
      <c r="B42" s="189" t="s">
        <v>74</v>
      </c>
      <c r="C42" s="189"/>
      <c r="D42" s="189"/>
      <c r="E42" s="189"/>
      <c r="F42" s="189"/>
      <c r="G42" s="189"/>
      <c r="H42" s="189"/>
      <c r="I42" s="189"/>
    </row>
    <row r="43" spans="1:9" x14ac:dyDescent="0.25">
      <c r="C43" s="110"/>
      <c r="D43" s="110"/>
    </row>
    <row r="44" spans="1:9" x14ac:dyDescent="0.25">
      <c r="E44" s="110"/>
      <c r="F44" s="110"/>
    </row>
    <row r="45" spans="1:9" ht="13.8" customHeight="1" x14ac:dyDescent="0.3">
      <c r="B45" s="189" t="s">
        <v>75</v>
      </c>
      <c r="C45" s="189"/>
      <c r="D45" s="189"/>
      <c r="E45" s="189"/>
      <c r="F45" s="189"/>
      <c r="G45" s="189"/>
      <c r="H45" s="189"/>
      <c r="I45" s="189"/>
    </row>
    <row r="46" spans="1:9" x14ac:dyDescent="0.25">
      <c r="C46" s="111"/>
      <c r="D46" s="111"/>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3.2" x14ac:dyDescent="0.25"/>
  <cols>
    <col min="1" max="1" width="102.21875" customWidth="1"/>
  </cols>
  <sheetData/>
  <sheetProtection algorithmName="SHA-512" hashValue="/BvXhjlo7j9/cJTdIl3zAjVJ8i5jqJKTr786A8mPH5BUrwbR74/+O+3EqnjOvQvI9YLhPVohI7z96tT2Djhypw==" saltValue="UX1yPWtpZlUtScURgZYdP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ANSI-PVAS</vt:lpstr>
      <vt:lpstr>GRAD CHECK</vt:lpstr>
      <vt:lpstr>ADVISOR'S NOTES</vt:lpstr>
      <vt:lpstr>CourseLeaf Degree Sheet</vt:lpstr>
      <vt:lpstr>'ANSI-PVAS'!Print_Area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2013-01-07T17:42:27Z</cp:lastPrinted>
  <dcterms:created xsi:type="dcterms:W3CDTF">2011-07-12T20:37:04Z</dcterms:created>
  <dcterms:modified xsi:type="dcterms:W3CDTF">2020-06-30T15:24:08Z</dcterms:modified>
</cp:coreProperties>
</file>